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9155" windowHeight="7485"/>
  </bookViews>
  <sheets>
    <sheet name="кошторис" sheetId="1" r:id="rId1"/>
  </sheets>
  <externalReferences>
    <externalReference r:id="rId2"/>
  </externalReferences>
  <definedNames>
    <definedName name="_xlnm._FilterDatabase" localSheetId="0" hidden="1">кошторис!$B$33:$B$37</definedName>
    <definedName name="_xlnm.Print_Titles" localSheetId="0">кошторис!$29:$29</definedName>
    <definedName name="_xlnm.Print_Area" localSheetId="0">кошторис!$A$1:$E$123</definedName>
  </definedNames>
  <calcPr calcId="145621" fullCalcOnLoad="1"/>
</workbook>
</file>

<file path=xl/calcChain.xml><?xml version="1.0" encoding="utf-8"?>
<calcChain xmlns="http://schemas.openxmlformats.org/spreadsheetml/2006/main">
  <c r="A118" i="1" l="1"/>
  <c r="D116" i="1"/>
  <c r="D114" i="1"/>
  <c r="E112" i="1"/>
  <c r="A112" i="1"/>
  <c r="E111" i="1"/>
  <c r="A111" i="1"/>
  <c r="E110" i="1"/>
  <c r="A110" i="1"/>
  <c r="E109" i="1"/>
  <c r="A109" i="1"/>
  <c r="E108" i="1"/>
  <c r="A108" i="1"/>
  <c r="D107" i="1"/>
  <c r="C107" i="1"/>
  <c r="A107" i="1"/>
  <c r="E105" i="1"/>
  <c r="A105" i="1"/>
  <c r="A104" i="1"/>
  <c r="E103" i="1"/>
  <c r="A103" i="1"/>
  <c r="E102" i="1"/>
  <c r="A102" i="1"/>
  <c r="D101" i="1"/>
  <c r="E101" i="1" s="1"/>
  <c r="C101" i="1"/>
  <c r="A101" i="1"/>
  <c r="E100" i="1"/>
  <c r="A100" i="1"/>
  <c r="E99" i="1"/>
  <c r="A99" i="1"/>
  <c r="E98" i="1"/>
  <c r="A98" i="1"/>
  <c r="E97" i="1"/>
  <c r="A97" i="1"/>
  <c r="E96" i="1"/>
  <c r="A96" i="1"/>
  <c r="D95" i="1"/>
  <c r="C95" i="1"/>
  <c r="E95" i="1" s="1"/>
  <c r="A95" i="1"/>
  <c r="E94" i="1"/>
  <c r="A94" i="1"/>
  <c r="E93" i="1"/>
  <c r="A93" i="1"/>
  <c r="D92" i="1"/>
  <c r="C92" i="1"/>
  <c r="E92" i="1" s="1"/>
  <c r="A92" i="1"/>
  <c r="E91" i="1"/>
  <c r="A91" i="1"/>
  <c r="E90" i="1"/>
  <c r="A90" i="1"/>
  <c r="D89" i="1"/>
  <c r="D87" i="1" s="1"/>
  <c r="D86" i="1" s="1"/>
  <c r="C89" i="1"/>
  <c r="E89" i="1" s="1"/>
  <c r="A89" i="1"/>
  <c r="E88" i="1"/>
  <c r="A88" i="1"/>
  <c r="A87" i="1"/>
  <c r="A86" i="1"/>
  <c r="E85" i="1"/>
  <c r="A85" i="1"/>
  <c r="E84" i="1"/>
  <c r="A84" i="1"/>
  <c r="E83" i="1"/>
  <c r="A83" i="1"/>
  <c r="E82" i="1"/>
  <c r="A82" i="1"/>
  <c r="D81" i="1"/>
  <c r="E81" i="1" s="1"/>
  <c r="C81" i="1"/>
  <c r="A81" i="1"/>
  <c r="E80" i="1"/>
  <c r="A80" i="1"/>
  <c r="E79" i="1"/>
  <c r="A79" i="1"/>
  <c r="E78" i="1"/>
  <c r="A78" i="1"/>
  <c r="D77" i="1"/>
  <c r="C77" i="1"/>
  <c r="E77" i="1" s="1"/>
  <c r="A77" i="1"/>
  <c r="E76" i="1"/>
  <c r="A76" i="1"/>
  <c r="E75" i="1"/>
  <c r="A75" i="1"/>
  <c r="D74" i="1"/>
  <c r="C74" i="1"/>
  <c r="E74" i="1" s="1"/>
  <c r="A74" i="1"/>
  <c r="E73" i="1"/>
  <c r="A73" i="1"/>
  <c r="E72" i="1"/>
  <c r="A72" i="1"/>
  <c r="D71" i="1"/>
  <c r="C71" i="1"/>
  <c r="E71" i="1" s="1"/>
  <c r="A71" i="1"/>
  <c r="E70" i="1"/>
  <c r="A70" i="1"/>
  <c r="E69" i="1"/>
  <c r="A69" i="1"/>
  <c r="E68" i="1"/>
  <c r="A68" i="1"/>
  <c r="E67" i="1"/>
  <c r="A67" i="1"/>
  <c r="E66" i="1"/>
  <c r="A66" i="1"/>
  <c r="E65" i="1"/>
  <c r="A65" i="1"/>
  <c r="D64" i="1"/>
  <c r="C64" i="1"/>
  <c r="E64" i="1" s="1"/>
  <c r="A64" i="1"/>
  <c r="E63" i="1"/>
  <c r="A63" i="1"/>
  <c r="E62" i="1"/>
  <c r="A62" i="1"/>
  <c r="E61" i="1"/>
  <c r="A61" i="1"/>
  <c r="E60" i="1"/>
  <c r="A60" i="1"/>
  <c r="E59" i="1"/>
  <c r="A59" i="1"/>
  <c r="E58" i="1"/>
  <c r="A58" i="1"/>
  <c r="D57" i="1"/>
  <c r="D51" i="1" s="1"/>
  <c r="D50" i="1" s="1"/>
  <c r="C57" i="1"/>
  <c r="E57" i="1" s="1"/>
  <c r="A57" i="1"/>
  <c r="E56" i="1"/>
  <c r="A56" i="1"/>
  <c r="E55" i="1"/>
  <c r="A55" i="1"/>
  <c r="E54" i="1"/>
  <c r="A54" i="1"/>
  <c r="D53" i="1"/>
  <c r="E53" i="1" s="1"/>
  <c r="C53" i="1"/>
  <c r="A53" i="1"/>
  <c r="D52" i="1"/>
  <c r="E52" i="1" s="1"/>
  <c r="C52" i="1"/>
  <c r="A52" i="1"/>
  <c r="A51" i="1"/>
  <c r="E47" i="1"/>
  <c r="E46" i="1"/>
  <c r="E45" i="1"/>
  <c r="E44" i="1"/>
  <c r="E41" i="1"/>
  <c r="E40" i="1"/>
  <c r="E39" i="1"/>
  <c r="D39" i="1"/>
  <c r="E38" i="1"/>
  <c r="E37" i="1"/>
  <c r="E36" i="1"/>
  <c r="E35" i="1"/>
  <c r="E34" i="1"/>
  <c r="E33" i="1"/>
  <c r="E32" i="1"/>
  <c r="D32" i="1"/>
  <c r="D30" i="1"/>
  <c r="A24" i="1"/>
  <c r="A23" i="1"/>
  <c r="A22" i="1"/>
  <c r="A21" i="1"/>
  <c r="A19" i="1"/>
  <c r="A17" i="1"/>
  <c r="B11" i="1"/>
  <c r="D9" i="1"/>
  <c r="B7" i="1"/>
  <c r="C51" i="1" l="1"/>
  <c r="C87" i="1"/>
  <c r="C86" i="1" l="1"/>
  <c r="E86" i="1" s="1"/>
  <c r="E87" i="1"/>
  <c r="C50" i="1"/>
  <c r="E51" i="1"/>
  <c r="E50" i="1" l="1"/>
  <c r="C31" i="1"/>
  <c r="B4" i="1"/>
  <c r="E31" i="1" l="1"/>
  <c r="C30" i="1"/>
  <c r="E30" i="1" s="1"/>
</calcChain>
</file>

<file path=xl/sharedStrings.xml><?xml version="1.0" encoding="utf-8"?>
<sst xmlns="http://schemas.openxmlformats.org/spreadsheetml/2006/main" count="71" uniqueCount="46">
  <si>
    <t>ЗАТВЕРДЖЕНО
Наказ Міністерства фінансів України
28 січня 2002 року № 57
(у редакції наказу Міністерства фінансів України
04.12.2015 № 1118)</t>
  </si>
  <si>
    <t>(сума словами і цифрами)</t>
  </si>
  <si>
    <t xml:space="preserve">(посада)                      </t>
  </si>
  <si>
    <t>(підпис)</t>
  </si>
  <si>
    <t>(ініціали і прізвище)</t>
  </si>
  <si>
    <t>(число, місяць, рік)</t>
  </si>
  <si>
    <t>М.П.</t>
  </si>
  <si>
    <t xml:space="preserve"> КОШТОРИС 
на 2020 рік</t>
  </si>
  <si>
    <t>_______________________________________</t>
  </si>
  <si>
    <t>(індивідуальний, зведений)</t>
  </si>
  <si>
    <t>(код за ЄДРПОУ та найменування  бюджетної установи)</t>
  </si>
  <si>
    <t>(найменування міста, району, області)</t>
  </si>
  <si>
    <t>(грн.)</t>
  </si>
  <si>
    <t>Найменування</t>
  </si>
  <si>
    <t>Код</t>
  </si>
  <si>
    <t>Усього на рік</t>
  </si>
  <si>
    <t>РАЗОМ</t>
  </si>
  <si>
    <t>Загальний фонд</t>
  </si>
  <si>
    <t>Спеціальний фонд</t>
  </si>
  <si>
    <t>НАДХОДЖЕННЯ - усього</t>
  </si>
  <si>
    <t>х</t>
  </si>
  <si>
    <t>Надходження коштів із загального фонду бюджету</t>
  </si>
  <si>
    <t>Надходження коштів із спеціального фонду бюджету, у тому числі:</t>
  </si>
  <si>
    <t>Надходження від плати за послуги, що надаються бюджетними установами згідно із законодавством</t>
  </si>
  <si>
    <t>Плата за послуги, що надаються бюджетними установами згідно з їх основною діяльністю</t>
  </si>
  <si>
    <t>Х</t>
  </si>
  <si>
    <t>Надходження бюджетних установ від додаткової (господарської) діяльності</t>
  </si>
  <si>
    <t>Плата за оренду майна бюджетних установ</t>
  </si>
  <si>
    <t>Надходження бюджетних установ від реалізації в установленому порядку майна (крім нерухомого майна)</t>
  </si>
  <si>
    <t>(розписати за підгрупами)</t>
  </si>
  <si>
    <t>Інші джерела власних надходжень бюджетних установ</t>
  </si>
  <si>
    <t>Благодійні внески, гранти та дарунки</t>
  </si>
  <si>
    <t>Кошти, що отримують бюджетні установи від підприємств, організацій,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розміщених на них інших об'єктів нерухомого майна, що перебувають у приватній власності фізичних або юридичних осіб</t>
  </si>
  <si>
    <t>Кошти, що отримують вищі та професійно-технічні навчальні заклади від розміщення на депозитах тимчасово вільних бюджетних коштів, отриманих за надання платних послуг, якщо таким закладам законом надано відповідне право</t>
  </si>
  <si>
    <t>Кошти, отримані від реалізації майнових прав на фільми, вихідні матеріали фільмів та фільмокопій, створені за бюджетні кошти як за державним замовленням, так і на умовах фінансової підтримки</t>
  </si>
  <si>
    <t>інші надходження, у тому числі:</t>
  </si>
  <si>
    <t>інші доходи (розписати за кодами класифікації доходів бюджету)</t>
  </si>
  <si>
    <t>фінансування (розписати за кодами класифікації фінансування бюджету  за типом боргового зобов'язання)</t>
  </si>
  <si>
    <t>повернення кредитів до бюджету (розписати за кодами програмної класифікації видатків та кредитування бюджету, класифікації кредитування бюджету)</t>
  </si>
  <si>
    <t>**</t>
  </si>
  <si>
    <t>ВИДАТКИ ТА НАДАННЯ КРЕДИТІВ - усього</t>
  </si>
  <si>
    <t>-</t>
  </si>
  <si>
    <t>Керівник</t>
  </si>
  <si>
    <t>Керівник бухгалтерської служби / начальник планово-фінансового підрозділу</t>
  </si>
  <si>
    <t>М.П.***</t>
  </si>
  <si>
    <t>** Сума проставляється за кодом відповідно до класифікації кредитування бюджету та не враховується у рядку "НАДХОДЖЕННЯ - усього".
*** Заповнюється розпорядниками нижчого рівня, крім головних розпорядників та національних вищих навчальних закладів, яким безпосередньо встановлені призначення у державному бюджеті.</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</si>
</sst>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quot;-&quot;"/>
    <numFmt numFmtId="165" formatCode="0.0"/>
  </numFmts>
  <fonts count="24" x14ac:knownFonts="1">
    <font>
      <sz val="10"/>
      <name val="Arial Cyr"/>
      <charset val="204"/>
    </font>
    <font>
      <sz val="11"/>
      <color theme="1"/>
      <name val="Calibri"/>
      <family val="2"/>
      <charset val="204"/>
      <scheme val="minor"/>
    </font>
    <font>
      <sz val="10"/>
      <name val="Arial Cyr"/>
      <charset val="204"/>
    </font>
    <font>
      <sz val="10"/>
      <name val="Times New Roman Cyr"/>
      <family val="1"/>
      <charset val="204"/>
    </font>
    <font>
      <b/>
      <sz val="11"/>
      <name val="Times New Roman Cyr"/>
      <family val="1"/>
      <charset val="204"/>
    </font>
    <font>
      <sz val="12"/>
      <name val="Times New Roman Cyr"/>
      <charset val="204"/>
    </font>
    <font>
      <sz val="11"/>
      <name val="Times New Roman Cyr"/>
      <family val="1"/>
      <charset val="204"/>
    </font>
    <font>
      <sz val="9"/>
      <name val="Times New Roman Cyr"/>
      <family val="1"/>
      <charset val="204"/>
    </font>
    <font>
      <sz val="8"/>
      <name val="Times New Roman Cyr"/>
      <family val="1"/>
      <charset val="204"/>
    </font>
    <font>
      <sz val="12"/>
      <name val="Times New Roman Cyr"/>
      <family val="1"/>
      <charset val="204"/>
    </font>
    <font>
      <i/>
      <sz val="8"/>
      <name val="Times New Roman Cyr"/>
      <family val="1"/>
      <charset val="204"/>
    </font>
    <font>
      <b/>
      <sz val="8"/>
      <name val="Times New Roman Cyr"/>
      <family val="1"/>
      <charset val="204"/>
    </font>
    <font>
      <b/>
      <sz val="14"/>
      <name val="Times New Roman Cyr"/>
      <family val="1"/>
      <charset val="204"/>
    </font>
    <font>
      <b/>
      <sz val="12"/>
      <name val="Times New Roman Cyr"/>
      <charset val="204"/>
    </font>
    <font>
      <b/>
      <i/>
      <sz val="10"/>
      <name val="Times New Roman Cyr"/>
      <charset val="204"/>
    </font>
    <font>
      <sz val="11"/>
      <name val="Times New Roman Cyr"/>
      <charset val="204"/>
    </font>
    <font>
      <i/>
      <sz val="11"/>
      <name val="Times New Roman Cyr"/>
      <family val="1"/>
      <charset val="204"/>
    </font>
    <font>
      <i/>
      <sz val="10"/>
      <name val="Times New Roman Cyr"/>
      <family val="1"/>
      <charset val="204"/>
    </font>
    <font>
      <i/>
      <sz val="11"/>
      <name val="Times New Roman Cyr"/>
      <charset val="204"/>
    </font>
    <font>
      <sz val="10"/>
      <color indexed="8"/>
      <name val="Times New Roman Cyr"/>
      <family val="1"/>
      <charset val="204"/>
    </font>
    <font>
      <i/>
      <sz val="10"/>
      <color indexed="8"/>
      <name val="Times New Roman Cyr"/>
      <charset val="204"/>
    </font>
    <font>
      <b/>
      <u/>
      <sz val="11"/>
      <name val="Times New Roman Cyr"/>
      <family val="1"/>
      <charset val="204"/>
    </font>
    <font>
      <b/>
      <sz val="11"/>
      <name val="Times New Roman Cyr"/>
      <charset val="204"/>
    </font>
    <font>
      <u/>
      <sz val="11"/>
      <name val="Times New Roman Cyr"/>
      <family val="1"/>
      <charset val="204"/>
    </font>
  </fonts>
  <fills count="3">
    <fill>
      <patternFill patternType="none"/>
    </fill>
    <fill>
      <patternFill patternType="gray125"/>
    </fill>
    <fill>
      <patternFill patternType="solid">
        <fgColor rgb="FFFFFFCC"/>
      </patternFill>
    </fill>
  </fills>
  <borders count="8">
    <border>
      <left/>
      <right/>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0" fontId="2" fillId="0" borderId="0"/>
    <xf numFmtId="0" fontId="1" fillId="2" borderId="1" applyNumberFormat="0" applyFont="0" applyAlignment="0" applyProtection="0"/>
  </cellStyleXfs>
  <cellXfs count="116">
    <xf numFmtId="0" fontId="0" fillId="0" borderId="0" xfId="0"/>
    <xf numFmtId="0" fontId="3" fillId="0" borderId="0" xfId="0" applyFont="1" applyFill="1"/>
    <xf numFmtId="0" fontId="3" fillId="0" borderId="0" xfId="0" applyFont="1" applyFill="1" applyAlignment="1">
      <alignment horizontal="left" wrapText="1"/>
    </xf>
    <xf numFmtId="0" fontId="4" fillId="0" borderId="0" xfId="0" applyFont="1" applyFill="1" applyAlignment="1" applyProtection="1">
      <alignment horizontal="center"/>
    </xf>
    <xf numFmtId="0" fontId="5" fillId="0" borderId="0" xfId="0" applyFont="1" applyFill="1" applyBorder="1" applyAlignment="1" applyProtection="1">
      <alignment horizontal="left" wrapText="1"/>
    </xf>
    <xf numFmtId="0" fontId="6" fillId="0" borderId="0" xfId="0" applyFont="1" applyBorder="1" applyAlignment="1"/>
    <xf numFmtId="0" fontId="7" fillId="0" borderId="0" xfId="0" applyFont="1" applyFill="1" applyBorder="1" applyAlignment="1">
      <alignment horizontal="left"/>
    </xf>
    <xf numFmtId="0" fontId="6" fillId="0" borderId="0" xfId="0" applyFont="1" applyAlignment="1"/>
    <xf numFmtId="0" fontId="6" fillId="0" borderId="0" xfId="0" applyFont="1" applyFill="1" applyAlignment="1" applyProtection="1"/>
    <xf numFmtId="0" fontId="5" fillId="0" borderId="2" xfId="0" applyFont="1" applyFill="1" applyBorder="1" applyAlignment="1" applyProtection="1">
      <alignment horizontal="left" wrapText="1"/>
    </xf>
    <xf numFmtId="0" fontId="4" fillId="0" borderId="0" xfId="0" applyFont="1" applyAlignment="1">
      <alignment horizontal="center"/>
    </xf>
    <xf numFmtId="0" fontId="7" fillId="0" borderId="0" xfId="0" applyFont="1" applyFill="1" applyBorder="1" applyAlignment="1">
      <alignment horizontal="left"/>
    </xf>
    <xf numFmtId="0" fontId="4" fillId="0" borderId="0" xfId="0" applyFont="1" applyFill="1" applyBorder="1" applyAlignment="1">
      <alignment horizontal="center"/>
    </xf>
    <xf numFmtId="0" fontId="4" fillId="0" borderId="0" xfId="0" applyFont="1" applyBorder="1" applyAlignment="1">
      <alignment horizontal="center"/>
    </xf>
    <xf numFmtId="0" fontId="8" fillId="0" borderId="3" xfId="0" applyFont="1" applyFill="1" applyBorder="1" applyAlignment="1" applyProtection="1">
      <alignment horizontal="center" vertical="top"/>
    </xf>
    <xf numFmtId="0" fontId="6" fillId="0" borderId="0" xfId="0" applyFont="1" applyBorder="1" applyAlignment="1">
      <alignment horizontal="center"/>
    </xf>
    <xf numFmtId="0" fontId="4" fillId="0" borderId="0" xfId="0" applyFont="1" applyFill="1" applyBorder="1" applyAlignment="1" applyProtection="1">
      <alignment horizontal="center"/>
    </xf>
    <xf numFmtId="0" fontId="9" fillId="0" borderId="2" xfId="0" applyFont="1" applyFill="1" applyBorder="1" applyAlignment="1" applyProtection="1">
      <alignment horizontal="left" wrapText="1"/>
    </xf>
    <xf numFmtId="0" fontId="10" fillId="0" borderId="0" xfId="0" applyFont="1" applyFill="1" applyAlignment="1" applyProtection="1">
      <alignment horizontal="center"/>
    </xf>
    <xf numFmtId="0" fontId="8" fillId="0" borderId="0" xfId="0" applyFont="1" applyBorder="1" applyAlignment="1">
      <alignment horizontal="center"/>
    </xf>
    <xf numFmtId="0" fontId="10" fillId="0" borderId="0" xfId="0" applyFont="1" applyAlignment="1">
      <alignment horizontal="center"/>
    </xf>
    <xf numFmtId="0" fontId="8" fillId="0" borderId="0" xfId="0" applyFont="1" applyAlignment="1"/>
    <xf numFmtId="0" fontId="4" fillId="0" borderId="2" xfId="0" applyFont="1" applyFill="1" applyBorder="1" applyAlignment="1" applyProtection="1">
      <alignment horizontal="left"/>
    </xf>
    <xf numFmtId="0" fontId="6" fillId="0" borderId="2" xfId="0" applyFont="1" applyFill="1" applyBorder="1" applyAlignment="1" applyProtection="1">
      <alignment horizontal="center"/>
    </xf>
    <xf numFmtId="0" fontId="9" fillId="0" borderId="2" xfId="0" applyFont="1" applyFill="1" applyBorder="1" applyAlignment="1" applyProtection="1">
      <alignment horizontal="center"/>
    </xf>
    <xf numFmtId="0" fontId="4" fillId="0" borderId="0" xfId="0" applyFont="1" applyBorder="1" applyAlignment="1"/>
    <xf numFmtId="0" fontId="11" fillId="0" borderId="0" xfId="0" applyFont="1" applyFill="1" applyAlignment="1" applyProtection="1">
      <alignment horizontal="center"/>
    </xf>
    <xf numFmtId="0" fontId="11" fillId="0" borderId="0" xfId="0" applyFont="1" applyAlignment="1">
      <alignment horizontal="center"/>
    </xf>
    <xf numFmtId="0" fontId="8" fillId="0" borderId="0" xfId="0" applyFont="1" applyBorder="1" applyAlignment="1">
      <alignment horizontal="right"/>
    </xf>
    <xf numFmtId="0" fontId="8" fillId="0" borderId="0" xfId="0" applyFont="1" applyBorder="1" applyAlignment="1"/>
    <xf numFmtId="0" fontId="6" fillId="0" borderId="2" xfId="0" applyFont="1" applyFill="1" applyBorder="1" applyAlignment="1" applyProtection="1">
      <alignment horizontal="center"/>
    </xf>
    <xf numFmtId="0" fontId="6" fillId="0" borderId="0" xfId="0" applyFont="1" applyFill="1" applyBorder="1" applyAlignment="1" applyProtection="1">
      <alignment horizontal="center"/>
    </xf>
    <xf numFmtId="0" fontId="8" fillId="0" borderId="0" xfId="0" applyFont="1" applyFill="1" applyBorder="1" applyAlignment="1" applyProtection="1">
      <alignment horizontal="center" vertical="top"/>
    </xf>
    <xf numFmtId="0" fontId="6" fillId="0" borderId="0" xfId="0" applyFont="1" applyFill="1" applyBorder="1" applyAlignment="1" applyProtection="1">
      <alignment horizontal="left"/>
    </xf>
    <xf numFmtId="0" fontId="12" fillId="0" borderId="0" xfId="0" applyFont="1" applyFill="1" applyAlignment="1" applyProtection="1">
      <alignment horizontal="center" wrapText="1"/>
    </xf>
    <xf numFmtId="0" fontId="12" fillId="0" borderId="0" xfId="0" applyFont="1" applyFill="1" applyAlignment="1" applyProtection="1">
      <alignment horizontal="center"/>
    </xf>
    <xf numFmtId="0" fontId="6" fillId="0" borderId="0" xfId="0" applyFont="1" applyFill="1" applyBorder="1" applyAlignment="1" applyProtection="1">
      <alignment horizontal="center"/>
    </xf>
    <xf numFmtId="0" fontId="6" fillId="0" borderId="0" xfId="0" applyFont="1" applyFill="1"/>
    <xf numFmtId="0" fontId="6" fillId="0" borderId="0" xfId="0" applyFont="1" applyFill="1" applyAlignment="1" applyProtection="1">
      <alignment horizontal="center"/>
    </xf>
    <xf numFmtId="0" fontId="6" fillId="0" borderId="0" xfId="0" applyFont="1" applyFill="1" applyAlignment="1">
      <alignment horizontal="center"/>
    </xf>
    <xf numFmtId="0" fontId="13" fillId="0" borderId="2" xfId="0" applyFont="1" applyFill="1" applyBorder="1" applyAlignment="1" applyProtection="1">
      <alignment horizontal="center"/>
    </xf>
    <xf numFmtId="0" fontId="7" fillId="0" borderId="3" xfId="0" applyFont="1" applyFill="1" applyBorder="1" applyAlignment="1" applyProtection="1">
      <alignment horizontal="center"/>
    </xf>
    <xf numFmtId="0" fontId="9" fillId="0" borderId="2" xfId="0" applyFont="1" applyFill="1" applyBorder="1" applyAlignment="1" applyProtection="1">
      <alignment horizontal="left"/>
    </xf>
    <xf numFmtId="0" fontId="6" fillId="0" borderId="0" xfId="0" applyFont="1" applyFill="1" applyAlignment="1">
      <alignment horizontal="left"/>
    </xf>
    <xf numFmtId="0" fontId="6" fillId="0" borderId="0" xfId="0" applyFont="1" applyFill="1" applyAlignment="1">
      <alignment horizontal="center"/>
    </xf>
    <xf numFmtId="0" fontId="9" fillId="0" borderId="4" xfId="0" applyFont="1" applyFill="1" applyBorder="1" applyAlignment="1" applyProtection="1">
      <alignment horizontal="left" wrapText="1"/>
    </xf>
    <xf numFmtId="0" fontId="9" fillId="0" borderId="4" xfId="0" applyFont="1" applyFill="1" applyBorder="1" applyAlignment="1">
      <alignment horizontal="left" wrapText="1"/>
    </xf>
    <xf numFmtId="0" fontId="6" fillId="0" borderId="0" xfId="0" applyFont="1" applyFill="1" applyBorder="1" applyAlignment="1">
      <alignment horizontal="left"/>
    </xf>
    <xf numFmtId="0" fontId="9" fillId="0" borderId="0" xfId="0" applyFont="1" applyFill="1" applyAlignment="1" applyProtection="1">
      <alignment horizontal="left"/>
    </xf>
    <xf numFmtId="0" fontId="6" fillId="0" borderId="0" xfId="0" applyFont="1" applyFill="1" applyBorder="1" applyAlignment="1">
      <alignment horizontal="left" wrapText="1"/>
    </xf>
    <xf numFmtId="0" fontId="6" fillId="0" borderId="0" xfId="0" applyFont="1" applyFill="1" applyBorder="1" applyAlignment="1">
      <alignment horizontal="center" wrapText="1"/>
    </xf>
    <xf numFmtId="0" fontId="3" fillId="0" borderId="0" xfId="0" applyFont="1" applyFill="1" applyBorder="1" applyAlignment="1">
      <alignment horizontal="center"/>
    </xf>
    <xf numFmtId="0" fontId="3" fillId="0" borderId="0" xfId="0" applyFont="1" applyFill="1" applyAlignment="1">
      <alignment horizontal="center"/>
    </xf>
    <xf numFmtId="0" fontId="14" fillId="0"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5" xfId="0" applyFont="1" applyFill="1" applyBorder="1" applyAlignment="1">
      <alignment horizontal="center" vertical="center" wrapText="1" shrinkToFit="1"/>
    </xf>
    <xf numFmtId="0" fontId="3" fillId="0" borderId="0" xfId="0" applyFont="1" applyFill="1" applyBorder="1"/>
    <xf numFmtId="0" fontId="3" fillId="0" borderId="5" xfId="0" applyFont="1" applyFill="1" applyBorder="1" applyAlignment="1">
      <alignment horizontal="center" vertical="center" wrapText="1"/>
    </xf>
    <xf numFmtId="0" fontId="3" fillId="0" borderId="5" xfId="0" applyFont="1" applyFill="1" applyBorder="1" applyAlignment="1">
      <alignment horizontal="center" vertical="top"/>
    </xf>
    <xf numFmtId="0" fontId="3" fillId="0" borderId="0" xfId="0" applyFont="1" applyFill="1" applyBorder="1" applyAlignment="1">
      <alignment horizontal="center" vertical="top"/>
    </xf>
    <xf numFmtId="0" fontId="3" fillId="0" borderId="0" xfId="0" applyFont="1" applyFill="1" applyBorder="1" applyAlignment="1" applyProtection="1">
      <alignment horizontal="center" vertical="top"/>
      <protection locked="0"/>
    </xf>
    <xf numFmtId="0" fontId="4" fillId="0" borderId="5" xfId="0" applyFont="1" applyFill="1" applyBorder="1" applyAlignment="1">
      <alignment horizontal="center" wrapText="1"/>
    </xf>
    <xf numFmtId="0" fontId="6" fillId="0" borderId="5" xfId="0" applyFont="1" applyFill="1" applyBorder="1" applyAlignment="1">
      <alignment horizontal="center" vertical="top"/>
    </xf>
    <xf numFmtId="164" fontId="15" fillId="0" borderId="5" xfId="0" applyNumberFormat="1" applyFont="1" applyFill="1" applyBorder="1" applyAlignment="1">
      <alignment horizontal="right" vertical="center"/>
    </xf>
    <xf numFmtId="0" fontId="6" fillId="0" borderId="0" xfId="0" applyFont="1" applyFill="1" applyBorder="1"/>
    <xf numFmtId="0" fontId="6" fillId="0" borderId="5" xfId="0" applyFont="1" applyFill="1" applyBorder="1" applyAlignment="1">
      <alignment wrapText="1"/>
    </xf>
    <xf numFmtId="0" fontId="16" fillId="0" borderId="5" xfId="0" applyFont="1" applyFill="1" applyBorder="1" applyAlignment="1">
      <alignment wrapText="1"/>
    </xf>
    <xf numFmtId="0" fontId="6" fillId="0" borderId="5" xfId="0" applyFont="1" applyFill="1" applyBorder="1" applyAlignment="1">
      <alignment horizontal="center" vertical="center"/>
    </xf>
    <xf numFmtId="164" fontId="15" fillId="0" borderId="5" xfId="0" applyNumberFormat="1" applyFont="1" applyFill="1" applyBorder="1" applyAlignment="1" applyProtection="1">
      <alignment horizontal="right" vertical="center"/>
    </xf>
    <xf numFmtId="164" fontId="15" fillId="0" borderId="5" xfId="0" applyNumberFormat="1" applyFont="1" applyFill="1" applyBorder="1" applyAlignment="1" applyProtection="1">
      <alignment horizontal="right" vertical="center"/>
      <protection locked="0"/>
    </xf>
    <xf numFmtId="0" fontId="17" fillId="0" borderId="5" xfId="0" applyFont="1" applyFill="1" applyBorder="1" applyAlignment="1">
      <alignment wrapText="1"/>
    </xf>
    <xf numFmtId="0" fontId="16" fillId="0" borderId="6" xfId="0" applyFont="1" applyFill="1" applyBorder="1" applyAlignment="1">
      <alignment horizontal="center" wrapText="1"/>
    </xf>
    <xf numFmtId="0" fontId="16" fillId="0" borderId="7" xfId="0" applyFont="1" applyFill="1" applyBorder="1" applyAlignment="1">
      <alignment horizontal="center" wrapText="1"/>
    </xf>
    <xf numFmtId="164" fontId="18" fillId="0" borderId="5" xfId="0" applyNumberFormat="1" applyFont="1" applyFill="1" applyBorder="1" applyAlignment="1" applyProtection="1">
      <alignment horizontal="right" vertical="center"/>
    </xf>
    <xf numFmtId="164" fontId="18" fillId="0" borderId="5" xfId="0" applyNumberFormat="1" applyFont="1" applyFill="1" applyBorder="1" applyAlignment="1">
      <alignment horizontal="right" vertical="center"/>
    </xf>
    <xf numFmtId="165" fontId="6" fillId="0" borderId="0" xfId="0" applyNumberFormat="1" applyFont="1" applyFill="1"/>
    <xf numFmtId="0" fontId="19" fillId="0" borderId="5" xfId="0" applyFont="1" applyFill="1" applyBorder="1" applyAlignment="1">
      <alignment horizontal="left" wrapText="1"/>
    </xf>
    <xf numFmtId="0" fontId="15" fillId="0" borderId="5" xfId="0" applyFont="1" applyFill="1" applyBorder="1" applyAlignment="1">
      <alignment horizontal="center" vertical="top"/>
    </xf>
    <xf numFmtId="0" fontId="20" fillId="0" borderId="5" xfId="0" applyFont="1" applyFill="1" applyBorder="1" applyAlignment="1">
      <alignment horizontal="left" wrapText="1"/>
    </xf>
    <xf numFmtId="0" fontId="18" fillId="0" borderId="5" xfId="0" applyFont="1" applyFill="1" applyBorder="1" applyAlignment="1">
      <alignment horizontal="center" vertical="top"/>
    </xf>
    <xf numFmtId="164" fontId="18" fillId="0" borderId="5" xfId="0" applyNumberFormat="1" applyFont="1" applyFill="1" applyBorder="1" applyAlignment="1" applyProtection="1">
      <alignment horizontal="right" vertical="center"/>
      <protection locked="0"/>
    </xf>
    <xf numFmtId="0" fontId="4" fillId="0" borderId="0" xfId="0" applyFont="1" applyFill="1"/>
    <xf numFmtId="0" fontId="16" fillId="0" borderId="0" xfId="0" applyFont="1" applyFill="1"/>
    <xf numFmtId="0" fontId="21" fillId="0" borderId="0" xfId="0" applyFont="1" applyFill="1"/>
    <xf numFmtId="0" fontId="16" fillId="0" borderId="0" xfId="0" applyFont="1" applyFill="1" applyAlignment="1">
      <alignment vertical="top"/>
    </xf>
    <xf numFmtId="0" fontId="15" fillId="0" borderId="5" xfId="0" applyFont="1" applyFill="1" applyBorder="1" applyAlignment="1">
      <alignment horizontal="left" vertical="top" wrapText="1"/>
    </xf>
    <xf numFmtId="0" fontId="22" fillId="0" borderId="5" xfId="0" applyFont="1" applyFill="1" applyBorder="1" applyAlignment="1">
      <alignment horizontal="left" vertical="top" wrapText="1"/>
    </xf>
    <xf numFmtId="0" fontId="22" fillId="0" borderId="5" xfId="0" applyFont="1" applyFill="1" applyBorder="1" applyAlignment="1">
      <alignment horizontal="center" vertical="top"/>
    </xf>
    <xf numFmtId="0" fontId="6" fillId="0" borderId="5" xfId="0" applyFont="1" applyFill="1" applyBorder="1" applyAlignment="1">
      <alignment horizontal="left" wrapText="1"/>
    </xf>
    <xf numFmtId="0" fontId="21" fillId="0" borderId="0" xfId="0" applyFont="1" applyFill="1" applyProtection="1"/>
    <xf numFmtId="0" fontId="8" fillId="0" borderId="0" xfId="0" applyFont="1" applyFill="1" applyBorder="1" applyAlignment="1" applyProtection="1">
      <alignment horizontal="left" wrapText="1"/>
    </xf>
    <xf numFmtId="0" fontId="3" fillId="0" borderId="0" xfId="0" applyFont="1" applyFill="1" applyBorder="1" applyAlignment="1" applyProtection="1">
      <alignment horizontal="left" wrapText="1"/>
    </xf>
    <xf numFmtId="0" fontId="3" fillId="0" borderId="0" xfId="0" applyFont="1" applyFill="1" applyBorder="1" applyAlignment="1" applyProtection="1">
      <alignment horizontal="center" wrapText="1"/>
    </xf>
    <xf numFmtId="0" fontId="6" fillId="0" borderId="0" xfId="0" applyFont="1" applyFill="1" applyAlignment="1" applyProtection="1">
      <alignment wrapText="1"/>
      <protection locked="0"/>
    </xf>
    <xf numFmtId="0" fontId="6" fillId="0" borderId="0" xfId="0" applyFont="1" applyFill="1" applyBorder="1" applyAlignment="1" applyProtection="1"/>
    <xf numFmtId="0" fontId="6" fillId="0" borderId="2" xfId="0" applyFont="1" applyFill="1" applyBorder="1" applyAlignment="1" applyProtection="1">
      <alignment horizontal="left"/>
    </xf>
    <xf numFmtId="0" fontId="8" fillId="0" borderId="0" xfId="0" applyFont="1" applyFill="1" applyAlignment="1" applyProtection="1">
      <alignment vertical="top" wrapText="1"/>
    </xf>
    <xf numFmtId="0" fontId="8" fillId="0" borderId="3" xfId="0" applyFont="1" applyFill="1" applyBorder="1" applyAlignment="1" applyProtection="1">
      <alignment horizontal="center" vertical="top"/>
    </xf>
    <xf numFmtId="0" fontId="8" fillId="0" borderId="0" xfId="0" applyFont="1" applyFill="1" applyBorder="1" applyAlignment="1" applyProtection="1">
      <alignment vertical="top"/>
    </xf>
    <xf numFmtId="0" fontId="8" fillId="0" borderId="0" xfId="0" applyFont="1" applyFill="1" applyAlignment="1">
      <alignment horizontal="center" vertical="top"/>
    </xf>
    <xf numFmtId="0" fontId="8" fillId="0" borderId="0" xfId="0" applyFont="1" applyFill="1" applyAlignment="1">
      <alignment vertical="top"/>
    </xf>
    <xf numFmtId="0" fontId="6" fillId="0" borderId="0" xfId="0" applyFont="1" applyFill="1" applyAlignment="1" applyProtection="1">
      <alignment horizontal="left" wrapText="1"/>
      <protection locked="0"/>
    </xf>
    <xf numFmtId="0" fontId="8" fillId="0" borderId="0" xfId="0" applyFont="1" applyFill="1" applyAlignment="1" applyProtection="1">
      <alignment horizontal="center" vertical="top" wrapText="1"/>
    </xf>
    <xf numFmtId="0" fontId="23" fillId="0" borderId="0" xfId="0" applyFont="1" applyFill="1" applyBorder="1" applyAlignment="1" applyProtection="1">
      <alignment horizontal="center" wrapText="1"/>
    </xf>
    <xf numFmtId="0" fontId="6" fillId="0" borderId="0" xfId="0" applyFont="1" applyFill="1" applyProtection="1"/>
    <xf numFmtId="0" fontId="6" fillId="0" borderId="0" xfId="0" applyFont="1" applyFill="1" applyBorder="1" applyAlignment="1">
      <alignment horizontal="center"/>
    </xf>
    <xf numFmtId="0" fontId="8" fillId="0" borderId="0" xfId="0" applyFont="1" applyFill="1" applyAlignment="1" applyProtection="1">
      <alignment horizontal="center" wrapText="1"/>
    </xf>
    <xf numFmtId="0" fontId="8" fillId="0" borderId="0" xfId="0" applyFont="1" applyFill="1" applyAlignment="1" applyProtection="1"/>
    <xf numFmtId="0" fontId="8" fillId="0" borderId="0" xfId="0" applyFont="1" applyFill="1" applyBorder="1" applyAlignment="1" applyProtection="1">
      <alignment horizontal="center"/>
    </xf>
    <xf numFmtId="0" fontId="8" fillId="0" borderId="0" xfId="0" applyFont="1" applyFill="1" applyAlignment="1" applyProtection="1">
      <alignment horizontal="center"/>
    </xf>
    <xf numFmtId="0" fontId="8" fillId="0" borderId="0" xfId="0" applyFont="1" applyFill="1" applyAlignment="1"/>
    <xf numFmtId="0" fontId="6" fillId="0" borderId="0" xfId="0" applyFont="1" applyFill="1" applyAlignment="1" applyProtection="1">
      <alignment wrapText="1"/>
    </xf>
    <xf numFmtId="0" fontId="4" fillId="0" borderId="0" xfId="0" applyFont="1" applyFill="1" applyProtection="1"/>
    <xf numFmtId="0" fontId="6" fillId="0" borderId="0" xfId="0" applyFont="1" applyFill="1" applyAlignment="1" applyProtection="1">
      <alignment horizontal="center"/>
    </xf>
    <xf numFmtId="0" fontId="4" fillId="0" borderId="0" xfId="0" applyFont="1" applyFill="1" applyAlignment="1"/>
    <xf numFmtId="0" fontId="8" fillId="0" borderId="0" xfId="0" applyFont="1" applyFill="1" applyBorder="1" applyAlignment="1">
      <alignment horizontal="left" vertical="top" wrapText="1"/>
    </xf>
  </cellXfs>
  <cellStyles count="4">
    <cellStyle name="Обычный" xfId="0" builtinId="0"/>
    <cellStyle name="Обычный 2" xfId="1"/>
    <cellStyle name="Обычный 3" xfId="2"/>
    <cellStyle name="Примечание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1054;&#1083;&#1103;\Koshtoris_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овидникКВК(месн)"/>
      <sheetName val="ДовидникКПК"/>
      <sheetName val="ДовидникКФК"/>
      <sheetName val="ДовидникКВК(ГОС)"/>
      <sheetName val="КПКВМБ"/>
      <sheetName val="Заполнить"/>
      <sheetName val="кошторис"/>
      <sheetName val="план"/>
      <sheetName val="ПланСФ"/>
      <sheetName val="Зведення СФ"/>
      <sheetName val="ДовДоходів"/>
      <sheetName val="ДовФінансування"/>
      <sheetName val="ДовКЕКВ"/>
      <sheetName val="ДовКреди"/>
    </sheetNames>
    <sheetDataSet>
      <sheetData sheetId="0"/>
      <sheetData sheetId="1"/>
      <sheetData sheetId="2"/>
      <sheetData sheetId="3"/>
      <sheetData sheetId="4"/>
      <sheetData sheetId="5">
        <row r="2">
          <cell r="B2" t="str">
            <v>Черкаська гімназія №9 ім.О.М.Луценка ЧМР ЧО</v>
          </cell>
        </row>
        <row r="3">
          <cell r="B3" t="str">
            <v>14202233</v>
          </cell>
        </row>
        <row r="4">
          <cell r="B4" t="str">
            <v>Черкаси</v>
          </cell>
        </row>
        <row r="5">
          <cell r="B5">
            <v>2</v>
          </cell>
        </row>
        <row r="11">
          <cell r="B11" t="str">
            <v xml:space="preserve">І.В.Топчій </v>
          </cell>
        </row>
        <row r="12">
          <cell r="B12" t="str">
            <v>І.М.Лясковська</v>
          </cell>
        </row>
        <row r="14">
          <cell r="B14" t="str">
            <v>Директор Департаменту освіти та гуманітарної політики ЧМР</v>
          </cell>
        </row>
        <row r="15">
          <cell r="B15" t="str">
            <v>С.П.Воронов</v>
          </cell>
        </row>
        <row r="16">
          <cell r="B16" t="str">
            <v>27 січня 2020 року</v>
          </cell>
        </row>
        <row r="17">
          <cell r="B17" t="str">
            <v>27 січня 2020 року</v>
          </cell>
        </row>
        <row r="21">
          <cell r="B21" t="str">
            <v>06</v>
          </cell>
          <cell r="C21" t="str">
            <v xml:space="preserve">Департамент освіти та гуманітарної політики ЧМР </v>
          </cell>
        </row>
        <row r="22">
          <cell r="B22" t="str">
            <v>350</v>
          </cell>
          <cell r="C22" t="str">
            <v>Міністерство фінансів України</v>
          </cell>
        </row>
        <row r="23">
          <cell r="B23" t="str">
            <v>0611020</v>
          </cell>
          <cell r="C23" t="str">
            <v>Надання загальної середньої освіти закладами загальної середньої освіти (у тому числі з дошкільними підрозділами (відділеннями, групами))</v>
          </cell>
        </row>
      </sheetData>
      <sheetData sheetId="6"/>
      <sheetData sheetId="7"/>
      <sheetData sheetId="8"/>
      <sheetData sheetId="9"/>
      <sheetData sheetId="10"/>
      <sheetData sheetId="11"/>
      <sheetData sheetId="12">
        <row r="1">
          <cell r="A1">
            <v>2000</v>
          </cell>
          <cell r="B1" t="str">
            <v>Поточні видатки</v>
          </cell>
        </row>
        <row r="2">
          <cell r="A2">
            <v>2100</v>
          </cell>
          <cell r="B2" t="str">
            <v>Оплата праці і нарахування на заробітну плату</v>
          </cell>
        </row>
        <row r="3">
          <cell r="A3">
            <v>2110</v>
          </cell>
          <cell r="B3" t="str">
            <v>Оплата праці</v>
          </cell>
        </row>
        <row r="4">
          <cell r="A4">
            <v>2111</v>
          </cell>
          <cell r="B4" t="str">
            <v>Заробітна плата</v>
          </cell>
        </row>
        <row r="5">
          <cell r="A5">
            <v>2112</v>
          </cell>
          <cell r="B5" t="str">
            <v>Грошове забезпечення військовослужбовців</v>
          </cell>
        </row>
        <row r="6">
          <cell r="A6">
            <v>2120</v>
          </cell>
          <cell r="B6" t="str">
            <v>Нарахування на оплату праці</v>
          </cell>
        </row>
        <row r="7">
          <cell r="A7">
            <v>2200</v>
          </cell>
          <cell r="B7" t="str">
            <v>Використання товарів і послуг</v>
          </cell>
        </row>
        <row r="8">
          <cell r="A8">
            <v>2210</v>
          </cell>
          <cell r="B8" t="str">
            <v>Предмети, матеріали, обладнання та інвентар</v>
          </cell>
        </row>
        <row r="9">
          <cell r="A9">
            <v>2220</v>
          </cell>
          <cell r="B9" t="str">
            <v>Медикаменти та перев'язувальні матеріали</v>
          </cell>
        </row>
        <row r="10">
          <cell r="A10">
            <v>2230</v>
          </cell>
          <cell r="B10" t="str">
            <v>Продукти харчування</v>
          </cell>
        </row>
        <row r="11">
          <cell r="A11">
            <v>2240</v>
          </cell>
          <cell r="B11" t="str">
            <v>Оплата послуг (крім комунальних)</v>
          </cell>
        </row>
        <row r="12">
          <cell r="A12">
            <v>2250</v>
          </cell>
          <cell r="B12" t="str">
            <v>Видатки на відрядження</v>
          </cell>
        </row>
        <row r="13">
          <cell r="A13">
            <v>2260</v>
          </cell>
          <cell r="B13" t="str">
            <v>Видатки та заходи спеціального призначення</v>
          </cell>
        </row>
        <row r="14">
          <cell r="A14">
            <v>2270</v>
          </cell>
          <cell r="B14" t="str">
            <v>Оплата комунальних послуг та енергоносіїв</v>
          </cell>
        </row>
        <row r="15">
          <cell r="A15">
            <v>2271</v>
          </cell>
          <cell r="B15" t="str">
            <v>Оплата теплопостачання</v>
          </cell>
        </row>
        <row r="16">
          <cell r="A16">
            <v>2272</v>
          </cell>
          <cell r="B16" t="str">
            <v>Оплата водопостачання та водовідведення</v>
          </cell>
        </row>
        <row r="17">
          <cell r="A17">
            <v>2273</v>
          </cell>
          <cell r="B17" t="str">
            <v>Оплата електроенергії</v>
          </cell>
        </row>
        <row r="18">
          <cell r="A18">
            <v>2274</v>
          </cell>
          <cell r="B18" t="str">
            <v>Оплата природного газу</v>
          </cell>
        </row>
        <row r="19">
          <cell r="A19">
            <v>2275</v>
          </cell>
          <cell r="B19" t="str">
            <v>Оплата інших енергоносіїв та інших комунальних послуг</v>
          </cell>
        </row>
        <row r="20">
          <cell r="A20">
            <v>2276</v>
          </cell>
          <cell r="B20" t="str">
            <v xml:space="preserve">Оплата енергосервісу </v>
          </cell>
        </row>
        <row r="21">
          <cell r="A21">
            <v>2280</v>
          </cell>
          <cell r="B21" t="str">
            <v>Дослідження і розробки, окремі заходи по реалізації державних (регіональних) програм</v>
          </cell>
        </row>
        <row r="22">
          <cell r="A22">
            <v>2281</v>
          </cell>
          <cell r="B22" t="str">
            <v>Дослідження і розробки, окремі заходи розвитку по реалізації державних (регіональних) програм</v>
          </cell>
        </row>
        <row r="23">
          <cell r="A23">
            <v>2282</v>
          </cell>
          <cell r="B23" t="str">
            <v>Окремі заходи по реалізації державних (регіональних) програм, не віднесені до заходів розвитку</v>
          </cell>
        </row>
        <row r="24">
          <cell r="A24">
            <v>2400</v>
          </cell>
          <cell r="B24" t="str">
            <v>Обслуговування боргових зобов'язань</v>
          </cell>
        </row>
        <row r="25">
          <cell r="A25">
            <v>2410</v>
          </cell>
          <cell r="B25" t="str">
            <v>Обслуговування внутрішніх боргових зобов'язань</v>
          </cell>
        </row>
        <row r="26">
          <cell r="A26">
            <v>2420</v>
          </cell>
          <cell r="B26" t="str">
            <v>Обслуговування зовнішніх боргових зобов'язань</v>
          </cell>
        </row>
        <row r="27">
          <cell r="A27">
            <v>2600</v>
          </cell>
          <cell r="B27" t="str">
            <v>Поточні трансферти</v>
          </cell>
        </row>
        <row r="28">
          <cell r="A28">
            <v>2610</v>
          </cell>
          <cell r="B28" t="str">
            <v>Субсидії та поточні трансферти підприємствам (установам, організаціям)</v>
          </cell>
        </row>
        <row r="29">
          <cell r="A29">
            <v>2620</v>
          </cell>
          <cell r="B29" t="str">
            <v>Поточні трансферти органам державного управління інших рівнів</v>
          </cell>
        </row>
        <row r="30">
          <cell r="A30">
            <v>2630</v>
          </cell>
          <cell r="B30" t="str">
            <v>Поточні трансферти урядам іноземних держав та міжнародним організаціям</v>
          </cell>
        </row>
        <row r="31">
          <cell r="A31">
            <v>2700</v>
          </cell>
          <cell r="B31" t="str">
            <v>Соціальне забезпечення</v>
          </cell>
        </row>
        <row r="32">
          <cell r="A32">
            <v>2710</v>
          </cell>
          <cell r="B32" t="str">
            <v>Виплата пенсій і допомоги</v>
          </cell>
        </row>
        <row r="33">
          <cell r="A33">
            <v>2720</v>
          </cell>
          <cell r="B33" t="str">
            <v>Стипендії</v>
          </cell>
        </row>
        <row r="34">
          <cell r="A34">
            <v>2730</v>
          </cell>
          <cell r="B34" t="str">
            <v>Інші виплати населенню</v>
          </cell>
        </row>
        <row r="35">
          <cell r="A35">
            <v>2800</v>
          </cell>
          <cell r="B35" t="str">
            <v>Інші поточні видатки</v>
          </cell>
        </row>
        <row r="36">
          <cell r="A36">
            <v>2900</v>
          </cell>
          <cell r="B36" t="str">
            <v>Позицію виключено</v>
          </cell>
        </row>
        <row r="37">
          <cell r="A37">
            <v>3000</v>
          </cell>
          <cell r="B37" t="str">
            <v>Капітальні видатки</v>
          </cell>
        </row>
        <row r="38">
          <cell r="A38">
            <v>3100</v>
          </cell>
          <cell r="B38" t="str">
            <v>Придбання основного капіталу</v>
          </cell>
        </row>
        <row r="39">
          <cell r="A39">
            <v>3110</v>
          </cell>
          <cell r="B39" t="str">
            <v>Придбання обладнання і предметів довгострокового користування</v>
          </cell>
        </row>
        <row r="40">
          <cell r="A40">
            <v>3120</v>
          </cell>
          <cell r="B40" t="str">
            <v>Капітальне будівництво (придбання)</v>
          </cell>
        </row>
        <row r="41">
          <cell r="A41">
            <v>3121</v>
          </cell>
          <cell r="B41" t="str">
            <v>Капітальне будівництво (придбання) житла</v>
          </cell>
        </row>
        <row r="42">
          <cell r="A42">
            <v>3122</v>
          </cell>
          <cell r="B42" t="str">
            <v>Капітальне будівництво (придбання) інших об'єктів</v>
          </cell>
        </row>
        <row r="43">
          <cell r="A43">
            <v>3130</v>
          </cell>
          <cell r="B43" t="str">
            <v>Капітальний ремонт</v>
          </cell>
        </row>
        <row r="44">
          <cell r="A44">
            <v>3131</v>
          </cell>
          <cell r="B44" t="str">
            <v>Капітальний ремонт житлового фонду (приміщень)</v>
          </cell>
        </row>
        <row r="45">
          <cell r="A45">
            <v>3132</v>
          </cell>
          <cell r="B45" t="str">
            <v>Капітальний ремонт інших об'єктів</v>
          </cell>
        </row>
        <row r="46">
          <cell r="A46">
            <v>3140</v>
          </cell>
          <cell r="B46" t="str">
            <v>Реконструкція та реставрація</v>
          </cell>
        </row>
        <row r="47">
          <cell r="A47">
            <v>3141</v>
          </cell>
          <cell r="B47" t="str">
            <v>Реконструкція житлового фонду (приміщень)</v>
          </cell>
        </row>
        <row r="48">
          <cell r="A48">
            <v>3142</v>
          </cell>
          <cell r="B48" t="str">
            <v>Реконструкція та реставрація інших об'єктів</v>
          </cell>
        </row>
        <row r="49">
          <cell r="A49">
            <v>3143</v>
          </cell>
          <cell r="B49" t="str">
            <v>Реставрація пам'яток культури, історії та архітектури</v>
          </cell>
        </row>
        <row r="50">
          <cell r="A50">
            <v>3150</v>
          </cell>
          <cell r="B50" t="str">
            <v>Створення державних запасів і резервів</v>
          </cell>
        </row>
        <row r="51">
          <cell r="A51">
            <v>3160</v>
          </cell>
          <cell r="B51" t="str">
            <v>Придбання землі та нематеріальних активів</v>
          </cell>
        </row>
        <row r="52">
          <cell r="A52">
            <v>3200</v>
          </cell>
          <cell r="B52" t="str">
            <v>Капітальні трансферти</v>
          </cell>
        </row>
        <row r="53">
          <cell r="A53">
            <v>3210</v>
          </cell>
          <cell r="B53" t="str">
            <v>Капітальні трансферти підприємствам (установам, організаціям)</v>
          </cell>
        </row>
        <row r="54">
          <cell r="A54">
            <v>3220</v>
          </cell>
          <cell r="B54" t="str">
            <v>Капітальні трансферти органам державного управління інших рівнів</v>
          </cell>
        </row>
        <row r="55">
          <cell r="A55">
            <v>3230</v>
          </cell>
          <cell r="B55" t="str">
            <v>Капітальні трансферти урядам іноземних держав та міжнародним організаціям</v>
          </cell>
        </row>
        <row r="56">
          <cell r="A56">
            <v>3240</v>
          </cell>
          <cell r="B56" t="str">
            <v>Капітальні трансферти населенню</v>
          </cell>
        </row>
        <row r="57">
          <cell r="A57">
            <v>9000</v>
          </cell>
          <cell r="B57" t="str">
            <v>Нерозподілені видатки</v>
          </cell>
        </row>
      </sheetData>
      <sheetData sheetId="13">
        <row r="1">
          <cell r="A1">
            <v>4000</v>
          </cell>
          <cell r="B1" t="str">
            <v>Кредитування </v>
          </cell>
        </row>
        <row r="2">
          <cell r="A2">
            <v>4100</v>
          </cell>
          <cell r="B2" t="str">
            <v>Внутрішнє кредитування </v>
          </cell>
        </row>
        <row r="3">
          <cell r="A3">
            <v>4110</v>
          </cell>
          <cell r="B3" t="str">
            <v>Надання внутрішніх кредитів </v>
          </cell>
        </row>
        <row r="4">
          <cell r="A4">
            <v>4111</v>
          </cell>
          <cell r="B4" t="str">
            <v>Надання кредитів органам державного управління інших рівнів </v>
          </cell>
        </row>
        <row r="5">
          <cell r="A5">
            <v>4112</v>
          </cell>
          <cell r="B5" t="str">
            <v>Надання кредитів підприємствам, установам, організаціям </v>
          </cell>
        </row>
        <row r="6">
          <cell r="A6">
            <v>4113</v>
          </cell>
          <cell r="B6" t="str">
            <v>Надання інших внутрішніх кредитів </v>
          </cell>
        </row>
        <row r="7">
          <cell r="A7">
            <v>4120</v>
          </cell>
          <cell r="B7" t="str">
            <v>Повернення внутрішніх кредитів </v>
          </cell>
        </row>
        <row r="8">
          <cell r="A8">
            <v>4121</v>
          </cell>
          <cell r="B8" t="str">
            <v>Повернення кредитів органами державного управління інших рівнів </v>
          </cell>
        </row>
        <row r="9">
          <cell r="A9">
            <v>4122</v>
          </cell>
          <cell r="B9" t="str">
            <v>Повернення кредитів підприємствами, установами, організаціями </v>
          </cell>
        </row>
        <row r="10">
          <cell r="A10">
            <v>4123</v>
          </cell>
          <cell r="B10" t="str">
            <v>Повернення інших внутрішніх кредитів </v>
          </cell>
        </row>
        <row r="11">
          <cell r="A11">
            <v>4200</v>
          </cell>
          <cell r="B11" t="str">
            <v>Зовнішнє кредитування </v>
          </cell>
        </row>
        <row r="12">
          <cell r="A12">
            <v>4210</v>
          </cell>
          <cell r="B12" t="str">
            <v>Надання зовнішніх кредитів </v>
          </cell>
        </row>
        <row r="13">
          <cell r="A13">
            <v>4220</v>
          </cell>
          <cell r="B13" t="str">
            <v>Повернення зовнішніх кредитів </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BM124"/>
  <sheetViews>
    <sheetView tabSelected="1" zoomScale="75" zoomScaleNormal="75" workbookViewId="0">
      <selection activeCell="G24" sqref="G24"/>
    </sheetView>
  </sheetViews>
  <sheetFormatPr defaultRowHeight="12.75" x14ac:dyDescent="0.2"/>
  <cols>
    <col min="1" max="1" width="63.140625" style="1" customWidth="1"/>
    <col min="2" max="2" width="10" style="1" customWidth="1"/>
    <col min="3" max="3" width="14.7109375" style="52" customWidth="1"/>
    <col min="4" max="4" width="14.28515625" style="52" customWidth="1"/>
    <col min="5" max="5" width="16" style="52" customWidth="1"/>
    <col min="6" max="9" width="9.140625" style="1"/>
    <col min="10" max="10" width="12" style="1" customWidth="1"/>
    <col min="11" max="16384" width="9.140625" style="1"/>
  </cols>
  <sheetData>
    <row r="1" spans="1:13" ht="21.75" customHeight="1" x14ac:dyDescent="0.2">
      <c r="B1" s="2" t="s">
        <v>0</v>
      </c>
      <c r="C1" s="2"/>
      <c r="D1" s="2"/>
      <c r="E1" s="2"/>
    </row>
    <row r="2" spans="1:13" ht="48" customHeight="1" x14ac:dyDescent="0.2">
      <c r="B2" s="2"/>
      <c r="C2" s="2"/>
      <c r="D2" s="2"/>
      <c r="E2" s="2"/>
    </row>
    <row r="4" spans="1:13" s="7" customFormat="1" ht="15.75" customHeight="1" x14ac:dyDescent="0.25">
      <c r="A4" s="3"/>
      <c r="B4" s="4" t="e">
        <f ca="1">CONCATENATE("Затверджений у сумі ",СумаПрописом(E50),"  ",E50," грн.")</f>
        <v>#NAME?</v>
      </c>
      <c r="C4" s="4"/>
      <c r="D4" s="4"/>
      <c r="E4" s="4"/>
      <c r="F4" s="5"/>
      <c r="G4" s="6"/>
      <c r="H4" s="6"/>
      <c r="I4" s="6"/>
      <c r="J4" s="6"/>
      <c r="K4" s="5"/>
      <c r="L4" s="5"/>
      <c r="M4" s="5"/>
    </row>
    <row r="5" spans="1:13" s="7" customFormat="1" ht="15.75" customHeight="1" x14ac:dyDescent="0.25">
      <c r="A5" s="8"/>
      <c r="B5" s="9"/>
      <c r="C5" s="9"/>
      <c r="D5" s="9"/>
      <c r="E5" s="9"/>
      <c r="F5" s="10"/>
      <c r="G5" s="11"/>
      <c r="H5" s="12"/>
      <c r="I5" s="12"/>
      <c r="J5" s="12"/>
      <c r="K5" s="13"/>
      <c r="L5" s="13"/>
      <c r="M5" s="13"/>
    </row>
    <row r="6" spans="1:13" s="7" customFormat="1" ht="12.75" customHeight="1" x14ac:dyDescent="0.25">
      <c r="A6" s="3"/>
      <c r="B6" s="14" t="s">
        <v>1</v>
      </c>
      <c r="C6" s="14"/>
      <c r="D6" s="14"/>
      <c r="E6" s="14"/>
      <c r="F6" s="15"/>
      <c r="G6" s="10"/>
      <c r="H6" s="10"/>
      <c r="I6" s="15"/>
      <c r="J6" s="15"/>
      <c r="K6" s="15"/>
      <c r="L6" s="15"/>
      <c r="M6" s="15"/>
    </row>
    <row r="7" spans="1:13" s="7" customFormat="1" ht="26.25" customHeight="1" x14ac:dyDescent="0.25">
      <c r="A7" s="16"/>
      <c r="B7" s="17" t="str">
        <f>[1]Заполнить!$B$14</f>
        <v>Директор Департаменту освіти та гуманітарної політики ЧМР</v>
      </c>
      <c r="C7" s="17"/>
      <c r="D7" s="17"/>
      <c r="E7" s="17"/>
      <c r="F7" s="5"/>
      <c r="G7" s="13"/>
      <c r="H7" s="13"/>
      <c r="I7" s="5"/>
      <c r="J7" s="5"/>
      <c r="K7" s="5"/>
      <c r="L7" s="5"/>
      <c r="M7" s="5"/>
    </row>
    <row r="8" spans="1:13" s="21" customFormat="1" ht="12.75" customHeight="1" x14ac:dyDescent="0.2">
      <c r="A8" s="18"/>
      <c r="B8" s="14" t="s">
        <v>2</v>
      </c>
      <c r="C8" s="14"/>
      <c r="D8" s="14"/>
      <c r="E8" s="14"/>
      <c r="F8" s="19"/>
      <c r="G8" s="20"/>
      <c r="H8" s="20"/>
      <c r="I8" s="19"/>
      <c r="J8" s="19"/>
      <c r="K8" s="19"/>
      <c r="L8" s="19"/>
      <c r="M8" s="19"/>
    </row>
    <row r="9" spans="1:13" s="7" customFormat="1" ht="18.75" customHeight="1" x14ac:dyDescent="0.25">
      <c r="A9" s="3"/>
      <c r="B9" s="22"/>
      <c r="C9" s="23"/>
      <c r="D9" s="24" t="str">
        <f>[1]Заполнить!$B$15</f>
        <v>С.П.Воронов</v>
      </c>
      <c r="E9" s="24"/>
      <c r="F9" s="5"/>
      <c r="G9" s="10"/>
      <c r="H9" s="10"/>
      <c r="I9" s="25"/>
      <c r="J9" s="15"/>
      <c r="K9" s="5"/>
      <c r="L9" s="5"/>
      <c r="M9" s="5"/>
    </row>
    <row r="10" spans="1:13" s="21" customFormat="1" ht="12.75" customHeight="1" x14ac:dyDescent="0.2">
      <c r="A10" s="26"/>
      <c r="B10" s="14" t="s">
        <v>3</v>
      </c>
      <c r="C10" s="14"/>
      <c r="D10" s="14" t="s">
        <v>4</v>
      </c>
      <c r="E10" s="14"/>
      <c r="G10" s="27"/>
      <c r="H10" s="27"/>
      <c r="I10" s="28"/>
      <c r="J10" s="19"/>
      <c r="K10" s="29"/>
      <c r="L10" s="29"/>
      <c r="M10" s="29"/>
    </row>
    <row r="11" spans="1:13" s="7" customFormat="1" ht="12.75" customHeight="1" x14ac:dyDescent="0.25">
      <c r="A11" s="3"/>
      <c r="B11" s="30" t="str">
        <f>[1]Заполнить!$B$16</f>
        <v>27 січня 2020 року</v>
      </c>
      <c r="C11" s="30"/>
      <c r="D11" s="31"/>
      <c r="E11" s="31"/>
      <c r="F11" s="5"/>
      <c r="G11" s="10"/>
      <c r="H11" s="10"/>
      <c r="I11" s="5"/>
      <c r="J11" s="5"/>
      <c r="K11" s="5"/>
      <c r="L11" s="5"/>
      <c r="M11" s="5"/>
    </row>
    <row r="12" spans="1:13" s="7" customFormat="1" ht="12.75" customHeight="1" x14ac:dyDescent="0.25">
      <c r="A12" s="16"/>
      <c r="B12" s="14" t="s">
        <v>5</v>
      </c>
      <c r="C12" s="14"/>
      <c r="D12" s="32"/>
      <c r="E12" s="31" t="s">
        <v>6</v>
      </c>
      <c r="F12" s="15"/>
      <c r="G12" s="13"/>
      <c r="H12" s="13"/>
      <c r="I12" s="5"/>
      <c r="J12" s="15"/>
      <c r="K12" s="15"/>
      <c r="L12" s="15"/>
      <c r="M12" s="15"/>
    </row>
    <row r="13" spans="1:13" s="7" customFormat="1" ht="7.5" customHeight="1" x14ac:dyDescent="0.25">
      <c r="A13" s="16"/>
      <c r="B13" s="33"/>
      <c r="C13" s="31"/>
      <c r="D13" s="31"/>
      <c r="E13" s="31"/>
      <c r="F13" s="15"/>
      <c r="G13" s="13"/>
      <c r="H13" s="13"/>
      <c r="I13" s="5"/>
      <c r="J13" s="15"/>
      <c r="K13" s="15"/>
      <c r="L13" s="15"/>
      <c r="M13" s="15"/>
    </row>
    <row r="14" spans="1:13" ht="39.75" customHeight="1" x14ac:dyDescent="0.3">
      <c r="A14" s="34" t="s">
        <v>7</v>
      </c>
      <c r="B14" s="35"/>
      <c r="C14" s="35"/>
      <c r="D14" s="35"/>
      <c r="E14" s="35"/>
    </row>
    <row r="15" spans="1:13" s="37" customFormat="1" ht="19.5" hidden="1" customHeight="1" x14ac:dyDescent="0.25">
      <c r="A15" s="36" t="s">
        <v>8</v>
      </c>
      <c r="B15" s="36"/>
      <c r="C15" s="36"/>
      <c r="D15" s="36"/>
      <c r="E15" s="36"/>
    </row>
    <row r="16" spans="1:13" s="37" customFormat="1" ht="15.75" hidden="1" customHeight="1" x14ac:dyDescent="0.25">
      <c r="A16" s="38" t="s">
        <v>9</v>
      </c>
      <c r="B16" s="38"/>
      <c r="C16" s="38"/>
      <c r="D16" s="38"/>
      <c r="E16" s="38"/>
      <c r="F16" s="39"/>
      <c r="G16" s="39"/>
      <c r="H16" s="39"/>
      <c r="I16" s="39"/>
      <c r="J16" s="39"/>
    </row>
    <row r="17" spans="1:65" s="37" customFormat="1" ht="20.25" customHeight="1" x14ac:dyDescent="0.25">
      <c r="A17" s="40" t="str">
        <f>CONCATENATE([1]Заполнить!$B$3,"  ",[1]Заполнить!$B$2)</f>
        <v>14202233  Черкаська гімназія №9 ім.О.М.Луценка ЧМР ЧО</v>
      </c>
      <c r="B17" s="40"/>
      <c r="C17" s="40"/>
      <c r="D17" s="40"/>
      <c r="E17" s="40"/>
    </row>
    <row r="18" spans="1:65" s="37" customFormat="1" ht="12.75" customHeight="1" x14ac:dyDescent="0.25">
      <c r="A18" s="41" t="s">
        <v>10</v>
      </c>
      <c r="B18" s="41"/>
      <c r="C18" s="41"/>
      <c r="D18" s="41"/>
      <c r="E18" s="41"/>
      <c r="F18" s="39"/>
      <c r="G18" s="39"/>
      <c r="H18" s="39"/>
      <c r="I18" s="39"/>
      <c r="J18" s="39"/>
    </row>
    <row r="19" spans="1:65" s="37" customFormat="1" ht="17.25" customHeight="1" x14ac:dyDescent="0.25">
      <c r="A19" s="40" t="str">
        <f>[1]Заполнить!$B$4</f>
        <v>Черкаси</v>
      </c>
      <c r="B19" s="40"/>
      <c r="C19" s="40"/>
      <c r="D19" s="40"/>
      <c r="E19" s="40"/>
      <c r="F19" s="39"/>
      <c r="G19" s="39"/>
      <c r="H19" s="39"/>
      <c r="I19" s="39"/>
      <c r="J19" s="39"/>
    </row>
    <row r="20" spans="1:65" s="37" customFormat="1" ht="12.75" customHeight="1" x14ac:dyDescent="0.25">
      <c r="A20" s="41" t="s">
        <v>11</v>
      </c>
      <c r="B20" s="41"/>
      <c r="C20" s="41"/>
      <c r="D20" s="41"/>
      <c r="E20" s="41"/>
      <c r="F20" s="39"/>
      <c r="G20" s="39"/>
      <c r="H20" s="39"/>
      <c r="I20" s="39"/>
      <c r="J20" s="39"/>
    </row>
    <row r="21" spans="1:65" s="37" customFormat="1" ht="15.75" customHeight="1" x14ac:dyDescent="0.25">
      <c r="A21" s="42" t="str">
        <f>CONCATENATE("Вид бюджету  ",IF([1]Заполнить!$B$5=1,"ДЕРЖАВНИЙ","МІСЦЕВИЙ"))</f>
        <v>Вид бюджету  МІСЦЕВИЙ</v>
      </c>
      <c r="B21" s="42"/>
      <c r="C21" s="42"/>
      <c r="D21" s="42"/>
      <c r="E21" s="42"/>
      <c r="F21" s="43"/>
      <c r="G21" s="44"/>
      <c r="H21" s="44"/>
      <c r="I21" s="44"/>
      <c r="J21" s="44"/>
    </row>
    <row r="22" spans="1:65" s="37" customFormat="1" ht="48.75" customHeight="1" x14ac:dyDescent="0.25">
      <c r="A22" s="45" t="str">
        <f>IF([1]Заполнить!B5=1,CONCATENATE("код та назва відомчої класифікації видатків та кредитування бюджету   ",[1]Заполнить!$B$22,"  ",[1]Заполнить!$C$22),CONCATENATE("код та назва відомчої класифікації видатків та кредитування бюджету  ",[1]Заполнить!$B$21,"  ",[1]Заполнить!$C$21))</f>
        <v xml:space="preserve">код та назва відомчої класифікації видатків та кредитування бюджету  06  Департамент освіти та гуманітарної політики ЧМР </v>
      </c>
      <c r="B22" s="45"/>
      <c r="C22" s="45"/>
      <c r="D22" s="45"/>
      <c r="E22" s="45"/>
      <c r="F22" s="43"/>
      <c r="G22" s="44"/>
      <c r="H22" s="44"/>
      <c r="I22" s="44"/>
      <c r="J22" s="44"/>
    </row>
    <row r="23" spans="1:65" s="37" customFormat="1" ht="33.75" customHeight="1" x14ac:dyDescent="0.25">
      <c r="A23" s="45" t="str">
        <f>IF([1]Заполнить!$B$5=1,CONCATENATE("код та назва програмної класифікації видатків та кредитування державного бюджету  ",[1]Заполнить!$B$23,"  ",[1]Заполнить!$C$23),CONCATENATE("код та назва програмної класифікації видатків та кредитування державного бюджету  "))</f>
        <v xml:space="preserve">код та назва програмної класифікації видатків та кредитування державного бюджету  </v>
      </c>
      <c r="B23" s="45"/>
      <c r="C23" s="45"/>
      <c r="D23" s="45"/>
      <c r="E23" s="45"/>
      <c r="F23" s="43"/>
      <c r="G23" s="44"/>
      <c r="H23" s="44"/>
      <c r="I23" s="44"/>
      <c r="J23" s="44"/>
    </row>
    <row r="24" spans="1:65" s="43" customFormat="1" ht="56.25" customHeight="1" x14ac:dyDescent="0.25">
      <c r="A24" s="46" t="str">
        <f>IF([1]Заполнить!$B$5=2,CONCATENATE("(код та назва програмної класифікації видатків та кредитування місцевих бюджетів ","(код та назва Типової програмної класифікації видатків та кредитування місцевих бюджетів)     ",[1]Заполнить!$B$23,"  ",[1]Заполнить!$C$23,")"),CONCATENATE("(код та назва програмної класифікації видатків та кредитування місцевих бюджетів ","(код та назва Типової програмної класифікації видатків та кредитування місцевих бюджетів ___________",")"))</f>
        <v>(код та назва програмної класифікації видатків та кредитування місцевих бюджетів (код та назва Типової програмної класифікації видатків та кредитування місцевих бюджетів)     0611020  Надання загальної середньої освіти закладами загальної середньої освіти (у тому числі з дошкільними підрозділами (відділеннями, групами)))</v>
      </c>
      <c r="B24" s="46"/>
      <c r="C24" s="46"/>
      <c r="D24" s="46"/>
      <c r="E24" s="46"/>
      <c r="F24" s="47"/>
    </row>
    <row r="25" spans="1:65" s="43" customFormat="1" ht="15.75" customHeight="1" x14ac:dyDescent="0.25">
      <c r="A25" s="48"/>
      <c r="B25" s="49"/>
      <c r="C25" s="50"/>
      <c r="D25" s="50"/>
      <c r="E25" s="50"/>
      <c r="F25" s="47"/>
    </row>
    <row r="26" spans="1:65" ht="12.75" customHeight="1" x14ac:dyDescent="0.2">
      <c r="A26" s="51"/>
      <c r="B26" s="51"/>
      <c r="C26" s="51"/>
      <c r="D26" s="51"/>
      <c r="E26" s="51" t="s">
        <v>12</v>
      </c>
      <c r="F26" s="52"/>
      <c r="G26" s="52"/>
      <c r="H26" s="52"/>
      <c r="I26" s="52"/>
    </row>
    <row r="27" spans="1:65" s="56" customFormat="1" ht="12.75" customHeight="1" x14ac:dyDescent="0.2">
      <c r="A27" s="53" t="s">
        <v>13</v>
      </c>
      <c r="B27" s="54" t="s">
        <v>14</v>
      </c>
      <c r="C27" s="55" t="s">
        <v>15</v>
      </c>
      <c r="D27" s="55"/>
      <c r="E27" s="54" t="s">
        <v>16</v>
      </c>
    </row>
    <row r="28" spans="1:65" s="56" customFormat="1" ht="33" customHeight="1" x14ac:dyDescent="0.2">
      <c r="A28" s="53"/>
      <c r="B28" s="54"/>
      <c r="C28" s="57" t="s">
        <v>17</v>
      </c>
      <c r="D28" s="57" t="s">
        <v>18</v>
      </c>
      <c r="E28" s="54"/>
    </row>
    <row r="29" spans="1:65" s="58" customFormat="1" ht="15" customHeight="1" x14ac:dyDescent="0.2">
      <c r="A29" s="58">
        <v>1</v>
      </c>
      <c r="B29" s="58">
        <v>2</v>
      </c>
      <c r="C29" s="58">
        <v>3</v>
      </c>
      <c r="D29" s="58">
        <v>4</v>
      </c>
      <c r="E29" s="58">
        <v>5</v>
      </c>
      <c r="F29" s="59"/>
      <c r="G29" s="59"/>
      <c r="H29" s="59"/>
      <c r="I29" s="59"/>
      <c r="J29" s="59"/>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0"/>
      <c r="BM29" s="60"/>
    </row>
    <row r="30" spans="1:65" s="37" customFormat="1" ht="15" x14ac:dyDescent="0.25">
      <c r="A30" s="61" t="s">
        <v>19</v>
      </c>
      <c r="B30" s="62" t="s">
        <v>20</v>
      </c>
      <c r="C30" s="63">
        <f>C31</f>
        <v>24144399.800000001</v>
      </c>
      <c r="D30" s="63">
        <f>D32</f>
        <v>1951123</v>
      </c>
      <c r="E30" s="63">
        <f>C30+D30</f>
        <v>26095522.800000001</v>
      </c>
      <c r="F30" s="64"/>
      <c r="G30" s="64"/>
      <c r="H30" s="64"/>
      <c r="I30" s="64"/>
      <c r="J30" s="64"/>
    </row>
    <row r="31" spans="1:65" s="37" customFormat="1" ht="13.5" customHeight="1" x14ac:dyDescent="0.25">
      <c r="A31" s="65" t="s">
        <v>21</v>
      </c>
      <c r="B31" s="62" t="s">
        <v>20</v>
      </c>
      <c r="C31" s="63">
        <f>C50</f>
        <v>24144399.800000001</v>
      </c>
      <c r="D31" s="63" t="s">
        <v>20</v>
      </c>
      <c r="E31" s="63">
        <f>C31</f>
        <v>24144399.800000001</v>
      </c>
    </row>
    <row r="32" spans="1:65" s="37" customFormat="1" ht="15" x14ac:dyDescent="0.25">
      <c r="A32" s="65" t="s">
        <v>22</v>
      </c>
      <c r="B32" s="62" t="s">
        <v>20</v>
      </c>
      <c r="C32" s="63">
        <v>0</v>
      </c>
      <c r="D32" s="63">
        <f>D33+D39</f>
        <v>1951123</v>
      </c>
      <c r="E32" s="63">
        <f>D32</f>
        <v>1951123</v>
      </c>
    </row>
    <row r="33" spans="1:5" s="37" customFormat="1" ht="32.25" customHeight="1" x14ac:dyDescent="0.25">
      <c r="A33" s="66" t="s">
        <v>23</v>
      </c>
      <c r="B33" s="67">
        <v>25010000</v>
      </c>
      <c r="C33" s="63" t="s">
        <v>20</v>
      </c>
      <c r="D33" s="68">
        <v>1951123</v>
      </c>
      <c r="E33" s="63">
        <f t="shared" ref="E33:E47" si="0">D33</f>
        <v>1951123</v>
      </c>
    </row>
    <row r="34" spans="1:5" s="37" customFormat="1" ht="31.5" hidden="1" customHeight="1" x14ac:dyDescent="0.25">
      <c r="A34" s="66" t="s">
        <v>24</v>
      </c>
      <c r="B34" s="67">
        <v>25010100</v>
      </c>
      <c r="C34" s="63" t="s">
        <v>25</v>
      </c>
      <c r="D34" s="69">
        <v>0</v>
      </c>
      <c r="E34" s="63">
        <f t="shared" si="0"/>
        <v>0</v>
      </c>
    </row>
    <row r="35" spans="1:5" s="37" customFormat="1" ht="32.25" hidden="1" customHeight="1" x14ac:dyDescent="0.25">
      <c r="A35" s="66" t="s">
        <v>26</v>
      </c>
      <c r="B35" s="67">
        <v>25010200</v>
      </c>
      <c r="C35" s="63" t="s">
        <v>25</v>
      </c>
      <c r="D35" s="69">
        <v>0</v>
      </c>
      <c r="E35" s="63">
        <f t="shared" si="0"/>
        <v>0</v>
      </c>
    </row>
    <row r="36" spans="1:5" s="37" customFormat="1" ht="17.25" hidden="1" customHeight="1" x14ac:dyDescent="0.25">
      <c r="A36" s="66" t="s">
        <v>27</v>
      </c>
      <c r="B36" s="67">
        <v>25010300</v>
      </c>
      <c r="C36" s="63" t="s">
        <v>25</v>
      </c>
      <c r="D36" s="69">
        <v>0</v>
      </c>
      <c r="E36" s="63">
        <f t="shared" si="0"/>
        <v>0</v>
      </c>
    </row>
    <row r="37" spans="1:5" s="37" customFormat="1" ht="32.25" hidden="1" customHeight="1" x14ac:dyDescent="0.25">
      <c r="A37" s="66" t="s">
        <v>28</v>
      </c>
      <c r="B37" s="67">
        <v>25010400</v>
      </c>
      <c r="C37" s="63" t="s">
        <v>25</v>
      </c>
      <c r="D37" s="69">
        <v>0</v>
      </c>
      <c r="E37" s="63">
        <f t="shared" si="0"/>
        <v>0</v>
      </c>
    </row>
    <row r="38" spans="1:5" s="37" customFormat="1" ht="15" x14ac:dyDescent="0.25">
      <c r="A38" s="65" t="s">
        <v>29</v>
      </c>
      <c r="B38" s="62"/>
      <c r="C38" s="63"/>
      <c r="D38" s="69">
        <v>0</v>
      </c>
      <c r="E38" s="63">
        <f t="shared" si="0"/>
        <v>0</v>
      </c>
    </row>
    <row r="39" spans="1:5" s="37" customFormat="1" ht="15" x14ac:dyDescent="0.25">
      <c r="A39" s="66" t="s">
        <v>30</v>
      </c>
      <c r="B39" s="62">
        <v>25020000</v>
      </c>
      <c r="C39" s="63" t="s">
        <v>20</v>
      </c>
      <c r="D39" s="68">
        <f>SUM(D40:D42)</f>
        <v>0</v>
      </c>
      <c r="E39" s="63">
        <f t="shared" si="0"/>
        <v>0</v>
      </c>
    </row>
    <row r="40" spans="1:5" s="37" customFormat="1" ht="15" hidden="1" x14ac:dyDescent="0.25">
      <c r="A40" s="66" t="s">
        <v>31</v>
      </c>
      <c r="B40" s="62">
        <v>25020100</v>
      </c>
      <c r="C40" s="63" t="s">
        <v>25</v>
      </c>
      <c r="D40" s="69">
        <v>0</v>
      </c>
      <c r="E40" s="63">
        <f t="shared" si="0"/>
        <v>0</v>
      </c>
    </row>
    <row r="41" spans="1:5" s="37" customFormat="1" ht="91.5" hidden="1" customHeight="1" x14ac:dyDescent="0.25">
      <c r="A41" s="66" t="s">
        <v>32</v>
      </c>
      <c r="B41" s="67">
        <v>25020200</v>
      </c>
      <c r="C41" s="63" t="s">
        <v>25</v>
      </c>
      <c r="D41" s="69">
        <v>0</v>
      </c>
      <c r="E41" s="63">
        <f t="shared" si="0"/>
        <v>0</v>
      </c>
    </row>
    <row r="42" spans="1:5" s="37" customFormat="1" ht="54" hidden="1" customHeight="1" x14ac:dyDescent="0.25">
      <c r="A42" s="70" t="s">
        <v>33</v>
      </c>
      <c r="B42" s="67">
        <v>25020300</v>
      </c>
      <c r="C42" s="63" t="s">
        <v>25</v>
      </c>
      <c r="D42" s="69">
        <v>0</v>
      </c>
      <c r="E42" s="63">
        <v>0</v>
      </c>
    </row>
    <row r="43" spans="1:5" s="37" customFormat="1" ht="42.75" hidden="1" customHeight="1" x14ac:dyDescent="0.25">
      <c r="A43" s="70" t="s">
        <v>34</v>
      </c>
      <c r="B43" s="67">
        <v>25020400</v>
      </c>
      <c r="C43" s="63" t="s">
        <v>25</v>
      </c>
      <c r="D43" s="69">
        <v>0</v>
      </c>
      <c r="E43" s="63">
        <v>0</v>
      </c>
    </row>
    <row r="44" spans="1:5" s="37" customFormat="1" ht="15" x14ac:dyDescent="0.25">
      <c r="A44" s="65" t="s">
        <v>29</v>
      </c>
      <c r="B44" s="62"/>
      <c r="C44" s="63"/>
      <c r="D44" s="69">
        <v>0</v>
      </c>
      <c r="E44" s="63">
        <f t="shared" si="0"/>
        <v>0</v>
      </c>
    </row>
    <row r="45" spans="1:5" s="37" customFormat="1" ht="15" x14ac:dyDescent="0.25">
      <c r="A45" s="66" t="s">
        <v>35</v>
      </c>
      <c r="B45" s="62"/>
      <c r="C45" s="63" t="s">
        <v>20</v>
      </c>
      <c r="D45" s="69">
        <v>0</v>
      </c>
      <c r="E45" s="63">
        <f t="shared" si="0"/>
        <v>0</v>
      </c>
    </row>
    <row r="46" spans="1:5" s="37" customFormat="1" ht="18" customHeight="1" x14ac:dyDescent="0.25">
      <c r="A46" s="70" t="s">
        <v>36</v>
      </c>
      <c r="B46" s="62"/>
      <c r="C46" s="63" t="s">
        <v>20</v>
      </c>
      <c r="D46" s="69">
        <v>0</v>
      </c>
      <c r="E46" s="63">
        <f t="shared" si="0"/>
        <v>0</v>
      </c>
    </row>
    <row r="47" spans="1:5" s="37" customFormat="1" ht="30" x14ac:dyDescent="0.25">
      <c r="A47" s="66" t="s">
        <v>37</v>
      </c>
      <c r="B47" s="62"/>
      <c r="C47" s="63" t="s">
        <v>20</v>
      </c>
      <c r="D47" s="69">
        <v>0</v>
      </c>
      <c r="E47" s="63">
        <f t="shared" si="0"/>
        <v>0</v>
      </c>
    </row>
    <row r="48" spans="1:5" s="37" customFormat="1" ht="15" x14ac:dyDescent="0.25">
      <c r="A48" s="71" t="s">
        <v>38</v>
      </c>
      <c r="B48" s="62"/>
      <c r="C48" s="63" t="s">
        <v>20</v>
      </c>
      <c r="D48" s="69"/>
      <c r="E48" s="63"/>
    </row>
    <row r="49" spans="1:6" s="37" customFormat="1" ht="15" x14ac:dyDescent="0.25">
      <c r="A49" s="72"/>
      <c r="B49" s="62"/>
      <c r="C49" s="63" t="s">
        <v>20</v>
      </c>
      <c r="D49" s="69" t="s">
        <v>39</v>
      </c>
      <c r="E49" s="63" t="s">
        <v>39</v>
      </c>
    </row>
    <row r="50" spans="1:6" s="37" customFormat="1" ht="15" x14ac:dyDescent="0.25">
      <c r="A50" s="61" t="s">
        <v>40</v>
      </c>
      <c r="B50" s="62" t="s">
        <v>20</v>
      </c>
      <c r="C50" s="73">
        <f>C51+C86+C106+C107+C111</f>
        <v>24144399.800000001</v>
      </c>
      <c r="D50" s="73">
        <f>D51+D86+D106+D107+D111</f>
        <v>1951123</v>
      </c>
      <c r="E50" s="74">
        <f t="shared" ref="E50:E74" si="1">SUM(C50:D50)</f>
        <v>26095522.800000001</v>
      </c>
      <c r="F50" s="75"/>
    </row>
    <row r="51" spans="1:6" s="37" customFormat="1" ht="17.25" customHeight="1" x14ac:dyDescent="0.25">
      <c r="A51" s="76" t="str">
        <f>VLOOKUP(B51,[1]ДовКЕКВ!A$1:B$65536,2,FALSE)</f>
        <v>Поточні видатки</v>
      </c>
      <c r="B51" s="77">
        <v>2000</v>
      </c>
      <c r="C51" s="73">
        <f>C52+C57+C74+C77+C81+C85</f>
        <v>24144399.800000001</v>
      </c>
      <c r="D51" s="73">
        <f>D52+D57+D74+D77+D81+D85</f>
        <v>1891123</v>
      </c>
      <c r="E51" s="74">
        <f t="shared" si="1"/>
        <v>26035522.800000001</v>
      </c>
    </row>
    <row r="52" spans="1:6" s="37" customFormat="1" ht="15" x14ac:dyDescent="0.25">
      <c r="A52" s="76" t="str">
        <f>VLOOKUP(B52,[1]ДовКЕКВ!A$1:B$65536,2,FALSE)</f>
        <v>Оплата праці і нарахування на заробітну плату</v>
      </c>
      <c r="B52" s="77">
        <v>2100</v>
      </c>
      <c r="C52" s="73">
        <f>C53+C56</f>
        <v>21153071</v>
      </c>
      <c r="D52" s="73">
        <f>D53+D56</f>
        <v>1580769</v>
      </c>
      <c r="E52" s="74">
        <f t="shared" si="1"/>
        <v>22733840</v>
      </c>
    </row>
    <row r="53" spans="1:6" s="37" customFormat="1" ht="15" x14ac:dyDescent="0.25">
      <c r="A53" s="76" t="str">
        <f>VLOOKUP(B53,[1]ДовКЕКВ!A$1:B$65536,2,FALSE)</f>
        <v>Оплата праці</v>
      </c>
      <c r="B53" s="77">
        <v>2110</v>
      </c>
      <c r="C53" s="73">
        <f>SUM(C54:C55)</f>
        <v>17340555</v>
      </c>
      <c r="D53" s="73">
        <f>SUM(D54:D55)</f>
        <v>1300669</v>
      </c>
      <c r="E53" s="74">
        <f t="shared" si="1"/>
        <v>18641224</v>
      </c>
    </row>
    <row r="54" spans="1:6" s="81" customFormat="1" ht="15" x14ac:dyDescent="0.2">
      <c r="A54" s="78" t="str">
        <f>VLOOKUP(B54,[1]ДовКЕКВ!A$1:B$65536,2,FALSE)</f>
        <v>Заробітна плата</v>
      </c>
      <c r="B54" s="79">
        <v>2111</v>
      </c>
      <c r="C54" s="80">
        <v>17340555</v>
      </c>
      <c r="D54" s="80">
        <v>1300669</v>
      </c>
      <c r="E54" s="74">
        <f t="shared" si="1"/>
        <v>18641224</v>
      </c>
    </row>
    <row r="55" spans="1:6" s="82" customFormat="1" ht="17.25" customHeight="1" x14ac:dyDescent="0.25">
      <c r="A55" s="78" t="str">
        <f>VLOOKUP(B55,[1]ДовКЕКВ!A$1:B$65536,2,FALSE)</f>
        <v>Грошове забезпечення військовослужбовців</v>
      </c>
      <c r="B55" s="79">
        <v>2112</v>
      </c>
      <c r="C55" s="80">
        <v>0</v>
      </c>
      <c r="D55" s="80">
        <v>0</v>
      </c>
      <c r="E55" s="74">
        <f t="shared" si="1"/>
        <v>0</v>
      </c>
    </row>
    <row r="56" spans="1:6" s="37" customFormat="1" ht="15" x14ac:dyDescent="0.25">
      <c r="A56" s="76" t="str">
        <f>VLOOKUP(B56,[1]ДовКЕКВ!A$1:B$65536,2,FALSE)</f>
        <v>Нарахування на оплату праці</v>
      </c>
      <c r="B56" s="77">
        <v>2120</v>
      </c>
      <c r="C56" s="80">
        <v>3812516</v>
      </c>
      <c r="D56" s="80">
        <v>280100</v>
      </c>
      <c r="E56" s="74">
        <f t="shared" si="1"/>
        <v>4092616</v>
      </c>
    </row>
    <row r="57" spans="1:6" s="37" customFormat="1" ht="15" x14ac:dyDescent="0.25">
      <c r="A57" s="76" t="str">
        <f>VLOOKUP(B57,[1]ДовКЕКВ!A$1:B$65536,2,FALSE)</f>
        <v>Використання товарів і послуг</v>
      </c>
      <c r="B57" s="77">
        <v>2200</v>
      </c>
      <c r="C57" s="73">
        <f>SUM(C58:C64)+C71</f>
        <v>2983344</v>
      </c>
      <c r="D57" s="73">
        <f>SUM(D58:D64)+D71</f>
        <v>309142</v>
      </c>
      <c r="E57" s="74">
        <f t="shared" si="1"/>
        <v>3292486</v>
      </c>
    </row>
    <row r="58" spans="1:6" s="37" customFormat="1" ht="15" x14ac:dyDescent="0.25">
      <c r="A58" s="76" t="str">
        <f>VLOOKUP(B58,[1]ДовКЕКВ!A$1:B$65536,2,FALSE)</f>
        <v>Предмети, матеріали, обладнання та інвентар</v>
      </c>
      <c r="B58" s="77">
        <v>2210</v>
      </c>
      <c r="C58" s="80">
        <v>339508</v>
      </c>
      <c r="D58" s="80">
        <v>155000</v>
      </c>
      <c r="E58" s="74">
        <f t="shared" si="1"/>
        <v>494508</v>
      </c>
    </row>
    <row r="59" spans="1:6" s="37" customFormat="1" ht="15" x14ac:dyDescent="0.25">
      <c r="A59" s="76" t="str">
        <f>VLOOKUP(B59,[1]ДовКЕКВ!A$1:B$65536,2,FALSE)</f>
        <v>Медикаменти та перев'язувальні матеріали</v>
      </c>
      <c r="B59" s="77">
        <v>2220</v>
      </c>
      <c r="C59" s="80">
        <v>2707</v>
      </c>
      <c r="D59" s="80">
        <v>4450</v>
      </c>
      <c r="E59" s="74">
        <f t="shared" si="1"/>
        <v>7157</v>
      </c>
    </row>
    <row r="60" spans="1:6" s="37" customFormat="1" ht="15" x14ac:dyDescent="0.25">
      <c r="A60" s="76" t="str">
        <f>VLOOKUP(B60,[1]ДовКЕКВ!A$1:B$65536,2,FALSE)</f>
        <v>Продукти харчування</v>
      </c>
      <c r="B60" s="77">
        <v>2230</v>
      </c>
      <c r="C60" s="80">
        <v>1059400</v>
      </c>
      <c r="D60" s="80">
        <v>0</v>
      </c>
      <c r="E60" s="74">
        <f t="shared" si="1"/>
        <v>1059400</v>
      </c>
    </row>
    <row r="61" spans="1:6" s="82" customFormat="1" ht="15" x14ac:dyDescent="0.25">
      <c r="A61" s="76" t="str">
        <f>VLOOKUP(B61,[1]ДовКЕКВ!A$1:B$65536,2,FALSE)</f>
        <v>Оплата послуг (крім комунальних)</v>
      </c>
      <c r="B61" s="77">
        <v>2240</v>
      </c>
      <c r="C61" s="80">
        <v>360980</v>
      </c>
      <c r="D61" s="80">
        <v>102000</v>
      </c>
      <c r="E61" s="74">
        <f t="shared" si="1"/>
        <v>462980</v>
      </c>
    </row>
    <row r="62" spans="1:6" s="82" customFormat="1" ht="15" x14ac:dyDescent="0.25">
      <c r="A62" s="76" t="str">
        <f>VLOOKUP(B62,[1]ДовКЕКВ!A$1:B$65536,2,FALSE)</f>
        <v>Видатки на відрядження</v>
      </c>
      <c r="B62" s="77">
        <v>2250</v>
      </c>
      <c r="C62" s="80">
        <v>12500</v>
      </c>
      <c r="D62" s="80">
        <v>34320</v>
      </c>
      <c r="E62" s="74">
        <f t="shared" si="1"/>
        <v>46820</v>
      </c>
    </row>
    <row r="63" spans="1:6" s="82" customFormat="1" ht="15" x14ac:dyDescent="0.25">
      <c r="A63" s="76" t="str">
        <f>VLOOKUP(B63,[1]ДовКЕКВ!A$1:B$65536,2,FALSE)</f>
        <v>Видатки та заходи спеціального призначення</v>
      </c>
      <c r="B63" s="77">
        <v>2260</v>
      </c>
      <c r="C63" s="80">
        <v>0</v>
      </c>
      <c r="D63" s="80">
        <v>0</v>
      </c>
      <c r="E63" s="74">
        <f t="shared" si="1"/>
        <v>0</v>
      </c>
    </row>
    <row r="64" spans="1:6" s="37" customFormat="1" ht="15" x14ac:dyDescent="0.25">
      <c r="A64" s="76" t="str">
        <f>VLOOKUP(B64,[1]ДовКЕКВ!A$1:B$65536,2,FALSE)</f>
        <v>Оплата комунальних послуг та енергоносіїв</v>
      </c>
      <c r="B64" s="77">
        <v>2270</v>
      </c>
      <c r="C64" s="73">
        <f>SUM(C65:C70)</f>
        <v>1194149</v>
      </c>
      <c r="D64" s="73">
        <f>SUM(D65:D70)</f>
        <v>10872</v>
      </c>
      <c r="E64" s="74">
        <f>SUM(C64:D64)</f>
        <v>1205021</v>
      </c>
    </row>
    <row r="65" spans="1:5" s="37" customFormat="1" ht="15" x14ac:dyDescent="0.25">
      <c r="A65" s="76" t="str">
        <f>VLOOKUP(B65,[1]ДовКЕКВ!A$1:B$65536,2,FALSE)</f>
        <v>Оплата теплопостачання</v>
      </c>
      <c r="B65" s="77">
        <v>2271</v>
      </c>
      <c r="C65" s="80">
        <v>864391</v>
      </c>
      <c r="D65" s="80">
        <v>8420</v>
      </c>
      <c r="E65" s="74">
        <f t="shared" si="1"/>
        <v>872811</v>
      </c>
    </row>
    <row r="66" spans="1:5" s="37" customFormat="1" ht="15" x14ac:dyDescent="0.25">
      <c r="A66" s="78" t="str">
        <f>VLOOKUP(B66,[1]ДовКЕКВ!A$1:B$65536,2,FALSE)</f>
        <v>Оплата водопостачання та водовідведення</v>
      </c>
      <c r="B66" s="79">
        <v>2272</v>
      </c>
      <c r="C66" s="80">
        <v>41438</v>
      </c>
      <c r="D66" s="80">
        <v>872</v>
      </c>
      <c r="E66" s="74">
        <f t="shared" si="1"/>
        <v>42310</v>
      </c>
    </row>
    <row r="67" spans="1:5" s="37" customFormat="1" ht="15" x14ac:dyDescent="0.25">
      <c r="A67" s="78" t="str">
        <f>VLOOKUP(B67,[1]ДовКЕКВ!A$1:B$65536,2,FALSE)</f>
        <v>Оплата електроенергії</v>
      </c>
      <c r="B67" s="79">
        <v>2273</v>
      </c>
      <c r="C67" s="80">
        <v>268179</v>
      </c>
      <c r="D67" s="80">
        <v>1580</v>
      </c>
      <c r="E67" s="74">
        <f t="shared" si="1"/>
        <v>269759</v>
      </c>
    </row>
    <row r="68" spans="1:5" s="37" customFormat="1" ht="15" x14ac:dyDescent="0.25">
      <c r="A68" s="78" t="str">
        <f>VLOOKUP(B68,[1]ДовКЕКВ!A$1:B$65536,2,FALSE)</f>
        <v>Оплата природного газу</v>
      </c>
      <c r="B68" s="79">
        <v>2274</v>
      </c>
      <c r="C68" s="80">
        <v>0</v>
      </c>
      <c r="D68" s="80">
        <v>0</v>
      </c>
      <c r="E68" s="74">
        <f t="shared" si="1"/>
        <v>0</v>
      </c>
    </row>
    <row r="69" spans="1:5" s="37" customFormat="1" ht="15" x14ac:dyDescent="0.25">
      <c r="A69" s="78" t="str">
        <f>VLOOKUP(B69,[1]ДовКЕКВ!A$1:B$65536,2,FALSE)</f>
        <v>Оплата інших енергоносіїв та інших комунальних послуг</v>
      </c>
      <c r="B69" s="79">
        <v>2275</v>
      </c>
      <c r="C69" s="80">
        <v>20141</v>
      </c>
      <c r="D69" s="80">
        <v>0</v>
      </c>
      <c r="E69" s="74">
        <f t="shared" si="1"/>
        <v>20141</v>
      </c>
    </row>
    <row r="70" spans="1:5" s="37" customFormat="1" ht="15" x14ac:dyDescent="0.25">
      <c r="A70" s="78" t="str">
        <f>VLOOKUP(B70,[1]ДовКЕКВ!A$1:B$65536,2,FALSE)</f>
        <v xml:space="preserve">Оплата енергосервісу </v>
      </c>
      <c r="B70" s="79">
        <v>2276</v>
      </c>
      <c r="C70" s="80">
        <v>0</v>
      </c>
      <c r="D70" s="80">
        <v>0</v>
      </c>
      <c r="E70" s="74">
        <f>SUM(C70:D70)</f>
        <v>0</v>
      </c>
    </row>
    <row r="71" spans="1:5" s="82" customFormat="1" ht="26.25" x14ac:dyDescent="0.25">
      <c r="A71" s="76" t="str">
        <f>VLOOKUP(B71,[1]ДовКЕКВ!A$1:B$65536,2,FALSE)</f>
        <v>Дослідження і розробки, окремі заходи по реалізації державних (регіональних) програм</v>
      </c>
      <c r="B71" s="77">
        <v>2280</v>
      </c>
      <c r="C71" s="73">
        <f>SUM(C72:C73)</f>
        <v>14100</v>
      </c>
      <c r="D71" s="73">
        <f>SUM(D72:D73)</f>
        <v>2500</v>
      </c>
      <c r="E71" s="74">
        <f t="shared" si="1"/>
        <v>16600</v>
      </c>
    </row>
    <row r="72" spans="1:5" s="82" customFormat="1" ht="26.25" x14ac:dyDescent="0.25">
      <c r="A72" s="78" t="str">
        <f>VLOOKUP(B72,[1]ДовКЕКВ!A$1:B$65536,2,FALSE)</f>
        <v>Дослідження і розробки, окремі заходи розвитку по реалізації державних (регіональних) програм</v>
      </c>
      <c r="B72" s="79">
        <v>2281</v>
      </c>
      <c r="C72" s="80">
        <v>0</v>
      </c>
      <c r="D72" s="80">
        <v>0</v>
      </c>
      <c r="E72" s="74">
        <f t="shared" si="1"/>
        <v>0</v>
      </c>
    </row>
    <row r="73" spans="1:5" s="82" customFormat="1" ht="26.25" x14ac:dyDescent="0.25">
      <c r="A73" s="78" t="str">
        <f>VLOOKUP(B73,[1]ДовКЕКВ!A$1:B$65536,2,FALSE)</f>
        <v>Окремі заходи по реалізації державних (регіональних) програм, не віднесені до заходів розвитку</v>
      </c>
      <c r="B73" s="79">
        <v>2282</v>
      </c>
      <c r="C73" s="80">
        <v>14100</v>
      </c>
      <c r="D73" s="80">
        <v>2500</v>
      </c>
      <c r="E73" s="74">
        <f t="shared" si="1"/>
        <v>16600</v>
      </c>
    </row>
    <row r="74" spans="1:5" s="81" customFormat="1" ht="15" x14ac:dyDescent="0.2">
      <c r="A74" s="76" t="str">
        <f>VLOOKUP(B74,[1]ДовКЕКВ!A$1:B$65536,2,FALSE)</f>
        <v>Обслуговування боргових зобов'язань</v>
      </c>
      <c r="B74" s="77">
        <v>2400</v>
      </c>
      <c r="C74" s="73">
        <f>SUM(C75:C76)</f>
        <v>0</v>
      </c>
      <c r="D74" s="73">
        <f>SUM(D75:D76)</f>
        <v>0</v>
      </c>
      <c r="E74" s="74">
        <f t="shared" si="1"/>
        <v>0</v>
      </c>
    </row>
    <row r="75" spans="1:5" s="81" customFormat="1" ht="15" x14ac:dyDescent="0.2">
      <c r="A75" s="76" t="str">
        <f>VLOOKUP(B75,[1]ДовКЕКВ!A$1:B$65536,2,FALSE)</f>
        <v>Обслуговування внутрішніх боргових зобов'язань</v>
      </c>
      <c r="B75" s="77">
        <v>2410</v>
      </c>
      <c r="C75" s="80">
        <v>0</v>
      </c>
      <c r="D75" s="80">
        <v>0</v>
      </c>
      <c r="E75" s="74">
        <f>SUM(C75:D75)</f>
        <v>0</v>
      </c>
    </row>
    <row r="76" spans="1:5" s="82" customFormat="1" ht="16.5" customHeight="1" x14ac:dyDescent="0.25">
      <c r="A76" s="76" t="str">
        <f>VLOOKUP(B76,[1]ДовКЕКВ!A$1:B$65536,2,FALSE)</f>
        <v>Обслуговування зовнішніх боргових зобов'язань</v>
      </c>
      <c r="B76" s="77">
        <v>2420</v>
      </c>
      <c r="C76" s="80">
        <v>0</v>
      </c>
      <c r="D76" s="80">
        <v>0</v>
      </c>
      <c r="E76" s="74">
        <f>SUM(C76:D76)</f>
        <v>0</v>
      </c>
    </row>
    <row r="77" spans="1:5" s="82" customFormat="1" ht="14.25" customHeight="1" x14ac:dyDescent="0.25">
      <c r="A77" s="76" t="str">
        <f>VLOOKUP(B77,[1]ДовКЕКВ!A$1:B$65536,2,FALSE)</f>
        <v>Поточні трансферти</v>
      </c>
      <c r="B77" s="77">
        <v>2600</v>
      </c>
      <c r="C77" s="73">
        <f>SUM(C78:C80)</f>
        <v>0</v>
      </c>
      <c r="D77" s="73">
        <f>SUM(D78:D80)</f>
        <v>0</v>
      </c>
      <c r="E77" s="74">
        <f t="shared" ref="E77:E110" si="2">SUM(C77:D77)</f>
        <v>0</v>
      </c>
    </row>
    <row r="78" spans="1:5" s="82" customFormat="1" ht="15" x14ac:dyDescent="0.25">
      <c r="A78" s="76" t="str">
        <f>VLOOKUP(B78,[1]ДовКЕКВ!A$1:B$65536,2,FALSE)</f>
        <v>Субсидії та поточні трансферти підприємствам (установам, організаціям)</v>
      </c>
      <c r="B78" s="77">
        <v>2610</v>
      </c>
      <c r="C78" s="80">
        <v>0</v>
      </c>
      <c r="D78" s="80">
        <v>0</v>
      </c>
      <c r="E78" s="74">
        <f t="shared" si="2"/>
        <v>0</v>
      </c>
    </row>
    <row r="79" spans="1:5" s="37" customFormat="1" ht="15" x14ac:dyDescent="0.25">
      <c r="A79" s="76" t="str">
        <f>VLOOKUP(B79,[1]ДовКЕКВ!A$1:B$65536,2,FALSE)</f>
        <v>Поточні трансферти органам державного управління інших рівнів</v>
      </c>
      <c r="B79" s="77">
        <v>2620</v>
      </c>
      <c r="C79" s="80">
        <v>0</v>
      </c>
      <c r="D79" s="80">
        <v>0</v>
      </c>
      <c r="E79" s="74">
        <f t="shared" si="2"/>
        <v>0</v>
      </c>
    </row>
    <row r="80" spans="1:5" s="37" customFormat="1" ht="26.25" x14ac:dyDescent="0.25">
      <c r="A80" s="76" t="str">
        <f>VLOOKUP(B80,[1]ДовКЕКВ!A$1:B$65536,2,FALSE)</f>
        <v>Поточні трансферти урядам іноземних держав та міжнародним організаціям</v>
      </c>
      <c r="B80" s="77">
        <v>2630</v>
      </c>
      <c r="C80" s="80" t="s">
        <v>41</v>
      </c>
      <c r="D80" s="80">
        <v>0</v>
      </c>
      <c r="E80" s="74">
        <f t="shared" si="2"/>
        <v>0</v>
      </c>
    </row>
    <row r="81" spans="1:5" s="37" customFormat="1" ht="15" customHeight="1" x14ac:dyDescent="0.25">
      <c r="A81" s="76" t="str">
        <f>VLOOKUP(B81,[1]ДовКЕКВ!A$1:B$65536,2,FALSE)</f>
        <v>Соціальне забезпечення</v>
      </c>
      <c r="B81" s="77">
        <v>2700</v>
      </c>
      <c r="C81" s="73">
        <f>SUM(C82:C84)</f>
        <v>7984.8</v>
      </c>
      <c r="D81" s="73">
        <f>SUM(D82:D84)</f>
        <v>0</v>
      </c>
      <c r="E81" s="74">
        <f t="shared" si="2"/>
        <v>7984.8</v>
      </c>
    </row>
    <row r="82" spans="1:5" s="82" customFormat="1" ht="15" x14ac:dyDescent="0.25">
      <c r="A82" s="76" t="str">
        <f>VLOOKUP(B82,[1]ДовКЕКВ!A$1:B$65536,2,FALSE)</f>
        <v>Виплата пенсій і допомоги</v>
      </c>
      <c r="B82" s="77">
        <v>2710</v>
      </c>
      <c r="C82" s="80">
        <v>0</v>
      </c>
      <c r="D82" s="80">
        <v>0</v>
      </c>
      <c r="E82" s="74">
        <f t="shared" si="2"/>
        <v>0</v>
      </c>
    </row>
    <row r="83" spans="1:5" s="81" customFormat="1" ht="15" x14ac:dyDescent="0.2">
      <c r="A83" s="76" t="str">
        <f>VLOOKUP(B83,[1]ДовКЕКВ!A$1:B$65536,2,FALSE)</f>
        <v>Стипендії</v>
      </c>
      <c r="B83" s="77">
        <v>2720</v>
      </c>
      <c r="C83" s="80">
        <v>0</v>
      </c>
      <c r="D83" s="80">
        <v>0</v>
      </c>
      <c r="E83" s="74">
        <f t="shared" si="2"/>
        <v>0</v>
      </c>
    </row>
    <row r="84" spans="1:5" s="83" customFormat="1" ht="15" x14ac:dyDescent="0.2">
      <c r="A84" s="76" t="str">
        <f>VLOOKUP(B84,[1]ДовКЕКВ!A$1:B$65536,2,FALSE)</f>
        <v>Інші виплати населенню</v>
      </c>
      <c r="B84" s="77">
        <v>2730</v>
      </c>
      <c r="C84" s="80">
        <v>7984.8</v>
      </c>
      <c r="D84" s="80">
        <v>0</v>
      </c>
      <c r="E84" s="74">
        <f t="shared" si="2"/>
        <v>7984.8</v>
      </c>
    </row>
    <row r="85" spans="1:5" s="82" customFormat="1" ht="15.75" customHeight="1" x14ac:dyDescent="0.25">
      <c r="A85" s="76" t="str">
        <f>VLOOKUP(B85,[1]ДовКЕКВ!A$1:B$65536,2,FALSE)</f>
        <v>Інші поточні видатки</v>
      </c>
      <c r="B85" s="77">
        <v>2800</v>
      </c>
      <c r="C85" s="80">
        <v>0</v>
      </c>
      <c r="D85" s="80">
        <v>1212</v>
      </c>
      <c r="E85" s="74">
        <f t="shared" si="2"/>
        <v>1212</v>
      </c>
    </row>
    <row r="86" spans="1:5" s="82" customFormat="1" ht="15" x14ac:dyDescent="0.25">
      <c r="A86" s="76" t="str">
        <f>VLOOKUP(B86,[1]ДовКЕКВ!A$1:B$65536,2,FALSE)</f>
        <v>Капітальні видатки</v>
      </c>
      <c r="B86" s="77">
        <v>3000</v>
      </c>
      <c r="C86" s="73">
        <f>C87+C101</f>
        <v>0</v>
      </c>
      <c r="D86" s="73">
        <f>D87+D101</f>
        <v>60000</v>
      </c>
      <c r="E86" s="74">
        <f t="shared" si="2"/>
        <v>60000</v>
      </c>
    </row>
    <row r="87" spans="1:5" s="37" customFormat="1" ht="15" x14ac:dyDescent="0.25">
      <c r="A87" s="76" t="str">
        <f>VLOOKUP(B87,[1]ДовКЕКВ!A$1:B$65536,2,FALSE)</f>
        <v>Придбання основного капіталу</v>
      </c>
      <c r="B87" s="77">
        <v>3100</v>
      </c>
      <c r="C87" s="74">
        <f>C88+C89+C92+C95+C99+C100</f>
        <v>0</v>
      </c>
      <c r="D87" s="74">
        <f>D88+D89+D92+D95+D99+D100</f>
        <v>60000</v>
      </c>
      <c r="E87" s="74">
        <f t="shared" si="2"/>
        <v>60000</v>
      </c>
    </row>
    <row r="88" spans="1:5" s="37" customFormat="1" ht="15" x14ac:dyDescent="0.25">
      <c r="A88" s="76" t="str">
        <f>VLOOKUP(B88,[1]ДовКЕКВ!A$1:B$65536,2,FALSE)</f>
        <v>Придбання обладнання і предметів довгострокового користування</v>
      </c>
      <c r="B88" s="77">
        <v>3110</v>
      </c>
      <c r="C88" s="80">
        <v>0</v>
      </c>
      <c r="D88" s="80">
        <v>60000</v>
      </c>
      <c r="E88" s="74">
        <f t="shared" si="2"/>
        <v>60000</v>
      </c>
    </row>
    <row r="89" spans="1:5" s="82" customFormat="1" ht="15" x14ac:dyDescent="0.25">
      <c r="A89" s="76" t="str">
        <f>VLOOKUP(B89,[1]ДовКЕКВ!A$1:B$65536,2,FALSE)</f>
        <v>Капітальне будівництво (придбання)</v>
      </c>
      <c r="B89" s="77">
        <v>3120</v>
      </c>
      <c r="C89" s="73">
        <f>SUM(C90:C91)</f>
        <v>0</v>
      </c>
      <c r="D89" s="73">
        <f>SUM(D90:D91)</f>
        <v>0</v>
      </c>
      <c r="E89" s="74">
        <f t="shared" si="2"/>
        <v>0</v>
      </c>
    </row>
    <row r="90" spans="1:5" s="37" customFormat="1" ht="15" x14ac:dyDescent="0.25">
      <c r="A90" s="76" t="str">
        <f>VLOOKUP(B90,[1]ДовКЕКВ!A$1:B$65536,2,FALSE)</f>
        <v>Капітальне будівництво (придбання) житла</v>
      </c>
      <c r="B90" s="77">
        <v>3121</v>
      </c>
      <c r="C90" s="80">
        <v>0</v>
      </c>
      <c r="D90" s="80">
        <v>0</v>
      </c>
      <c r="E90" s="74">
        <f t="shared" si="2"/>
        <v>0</v>
      </c>
    </row>
    <row r="91" spans="1:5" s="37" customFormat="1" ht="15" x14ac:dyDescent="0.25">
      <c r="A91" s="76" t="str">
        <f>VLOOKUP(B91,[1]ДовКЕКВ!A$1:B$65536,2,FALSE)</f>
        <v>Капітальне будівництво (придбання) інших об'єктів</v>
      </c>
      <c r="B91" s="77">
        <v>3122</v>
      </c>
      <c r="C91" s="80">
        <v>0</v>
      </c>
      <c r="D91" s="80">
        <v>0</v>
      </c>
      <c r="E91" s="74">
        <f t="shared" si="2"/>
        <v>0</v>
      </c>
    </row>
    <row r="92" spans="1:5" s="37" customFormat="1" ht="16.5" customHeight="1" x14ac:dyDescent="0.25">
      <c r="A92" s="76" t="str">
        <f>VLOOKUP(B92,[1]ДовКЕКВ!A$1:B$65536,2,FALSE)</f>
        <v>Капітальний ремонт</v>
      </c>
      <c r="B92" s="77">
        <v>3130</v>
      </c>
      <c r="C92" s="73">
        <f>SUM(C93:C94)</f>
        <v>0</v>
      </c>
      <c r="D92" s="73">
        <f>SUM(D93:D94)</f>
        <v>0</v>
      </c>
      <c r="E92" s="74">
        <f t="shared" si="2"/>
        <v>0</v>
      </c>
    </row>
    <row r="93" spans="1:5" s="37" customFormat="1" ht="16.5" customHeight="1" x14ac:dyDescent="0.25">
      <c r="A93" s="76" t="str">
        <f>VLOOKUP(B93,[1]ДовКЕКВ!A$1:B$65536,2,FALSE)</f>
        <v>Капітальний ремонт житлового фонду (приміщень)</v>
      </c>
      <c r="B93" s="77">
        <v>3131</v>
      </c>
      <c r="C93" s="80">
        <v>0</v>
      </c>
      <c r="D93" s="80">
        <v>0</v>
      </c>
      <c r="E93" s="74">
        <f t="shared" si="2"/>
        <v>0</v>
      </c>
    </row>
    <row r="94" spans="1:5" s="37" customFormat="1" ht="16.5" customHeight="1" x14ac:dyDescent="0.25">
      <c r="A94" s="76" t="str">
        <f>VLOOKUP(B94,[1]ДовКЕКВ!A$1:B$65536,2,FALSE)</f>
        <v>Капітальний ремонт інших об'єктів</v>
      </c>
      <c r="B94" s="77">
        <v>3132</v>
      </c>
      <c r="C94" s="80">
        <v>0</v>
      </c>
      <c r="D94" s="80">
        <v>0</v>
      </c>
      <c r="E94" s="74">
        <f t="shared" si="2"/>
        <v>0</v>
      </c>
    </row>
    <row r="95" spans="1:5" s="37" customFormat="1" ht="15" x14ac:dyDescent="0.25">
      <c r="A95" s="76" t="str">
        <f>VLOOKUP(B95,[1]ДовКЕКВ!A$1:B$65536,2,FALSE)</f>
        <v>Реконструкція та реставрація</v>
      </c>
      <c r="B95" s="77">
        <v>3140</v>
      </c>
      <c r="C95" s="73">
        <f>SUM(C96:C98)</f>
        <v>0</v>
      </c>
      <c r="D95" s="73">
        <f>SUM(D96:D98)</f>
        <v>0</v>
      </c>
      <c r="E95" s="74">
        <f>SUM(C95:D95)</f>
        <v>0</v>
      </c>
    </row>
    <row r="96" spans="1:5" s="83" customFormat="1" ht="15" x14ac:dyDescent="0.2">
      <c r="A96" s="76" t="str">
        <f>VLOOKUP(B96,[1]ДовКЕКВ!A$1:B$65536,2,FALSE)</f>
        <v>Реконструкція житлового фонду (приміщень)</v>
      </c>
      <c r="B96" s="77">
        <v>3141</v>
      </c>
      <c r="C96" s="80">
        <v>0</v>
      </c>
      <c r="D96" s="80">
        <v>0</v>
      </c>
      <c r="E96" s="74">
        <f>SUM(C96:D96)</f>
        <v>0</v>
      </c>
    </row>
    <row r="97" spans="1:7" s="83" customFormat="1" ht="15" x14ac:dyDescent="0.2">
      <c r="A97" s="76" t="str">
        <f>VLOOKUP(B97,[1]ДовКЕКВ!A$1:B$65536,2,FALSE)</f>
        <v>Реконструкція та реставрація інших об'єктів</v>
      </c>
      <c r="B97" s="77">
        <v>3142</v>
      </c>
      <c r="C97" s="80">
        <v>0</v>
      </c>
      <c r="D97" s="80">
        <v>0</v>
      </c>
      <c r="E97" s="74">
        <f t="shared" si="2"/>
        <v>0</v>
      </c>
    </row>
    <row r="98" spans="1:7" s="83" customFormat="1" ht="15" x14ac:dyDescent="0.2">
      <c r="A98" s="76" t="str">
        <f>VLOOKUP(B98,[1]ДовКЕКВ!A$1:B$65536,2,FALSE)</f>
        <v>Реставрація пам'яток культури, історії та архітектури</v>
      </c>
      <c r="B98" s="77">
        <v>3143</v>
      </c>
      <c r="C98" s="80">
        <v>0</v>
      </c>
      <c r="D98" s="80">
        <v>0</v>
      </c>
      <c r="E98" s="74">
        <f t="shared" si="2"/>
        <v>0</v>
      </c>
    </row>
    <row r="99" spans="1:7" s="84" customFormat="1" ht="16.5" customHeight="1" x14ac:dyDescent="0.2">
      <c r="A99" s="76" t="str">
        <f>VLOOKUP(B99,[1]ДовКЕКВ!A$1:B$65536,2,FALSE)</f>
        <v>Створення державних запасів і резервів</v>
      </c>
      <c r="B99" s="77">
        <v>3150</v>
      </c>
      <c r="C99" s="80">
        <v>0</v>
      </c>
      <c r="D99" s="80">
        <v>0</v>
      </c>
      <c r="E99" s="74">
        <f t="shared" si="2"/>
        <v>0</v>
      </c>
    </row>
    <row r="100" spans="1:7" s="82" customFormat="1" ht="16.5" customHeight="1" x14ac:dyDescent="0.25">
      <c r="A100" s="76" t="str">
        <f>VLOOKUP(B100,[1]ДовКЕКВ!A$1:B$65536,2,FALSE)</f>
        <v>Придбання землі та нематеріальних активів</v>
      </c>
      <c r="B100" s="77">
        <v>3160</v>
      </c>
      <c r="C100" s="80">
        <v>0</v>
      </c>
      <c r="D100" s="80">
        <v>0</v>
      </c>
      <c r="E100" s="74">
        <f t="shared" si="2"/>
        <v>0</v>
      </c>
    </row>
    <row r="101" spans="1:7" s="82" customFormat="1" ht="15" x14ac:dyDescent="0.25">
      <c r="A101" s="76" t="str">
        <f>VLOOKUP(B101,[1]ДовКЕКВ!A$1:B$65536,2,FALSE)</f>
        <v>Капітальні трансферти</v>
      </c>
      <c r="B101" s="77">
        <v>3200</v>
      </c>
      <c r="C101" s="73">
        <f>SUM(C102:C105)</f>
        <v>0</v>
      </c>
      <c r="D101" s="73">
        <f>SUM(D102:D105)</f>
        <v>0</v>
      </c>
      <c r="E101" s="74">
        <f t="shared" si="2"/>
        <v>0</v>
      </c>
    </row>
    <row r="102" spans="1:7" s="82" customFormat="1" ht="15" x14ac:dyDescent="0.25">
      <c r="A102" s="76" t="str">
        <f>VLOOKUP(B102,[1]ДовКЕКВ!A$1:B$65536,2,FALSE)</f>
        <v>Капітальні трансферти підприємствам (установам, організаціям)</v>
      </c>
      <c r="B102" s="77">
        <v>3210</v>
      </c>
      <c r="C102" s="80">
        <v>0</v>
      </c>
      <c r="D102" s="80">
        <v>0</v>
      </c>
      <c r="E102" s="74">
        <f t="shared" si="2"/>
        <v>0</v>
      </c>
    </row>
    <row r="103" spans="1:7" s="81" customFormat="1" ht="15" x14ac:dyDescent="0.2">
      <c r="A103" s="76" t="str">
        <f>VLOOKUP(B103,[1]ДовКЕКВ!A$1:B$65536,2,FALSE)</f>
        <v>Капітальні трансферти органам державного управління інших рівнів</v>
      </c>
      <c r="B103" s="77">
        <v>3220</v>
      </c>
      <c r="C103" s="80">
        <v>0</v>
      </c>
      <c r="D103" s="80">
        <v>0</v>
      </c>
      <c r="E103" s="74">
        <f t="shared" si="2"/>
        <v>0</v>
      </c>
    </row>
    <row r="104" spans="1:7" s="81" customFormat="1" ht="25.5" x14ac:dyDescent="0.2">
      <c r="A104" s="76" t="str">
        <f>VLOOKUP(B104,[1]ДовКЕКВ!A$1:B$65536,2,FALSE)</f>
        <v>Капітальні трансферти урядам іноземних держав та міжнародним організаціям</v>
      </c>
      <c r="B104" s="77">
        <v>3230</v>
      </c>
      <c r="C104" s="80"/>
      <c r="D104" s="80"/>
      <c r="E104" s="74"/>
    </row>
    <row r="105" spans="1:7" s="81" customFormat="1" ht="15" x14ac:dyDescent="0.2">
      <c r="A105" s="76" t="str">
        <f>VLOOKUP(B105,[1]ДовКЕКВ!A$1:B$65536,2,FALSE)</f>
        <v>Капітальні трансферти населенню</v>
      </c>
      <c r="B105" s="77">
        <v>3240</v>
      </c>
      <c r="C105" s="80">
        <v>0</v>
      </c>
      <c r="D105" s="80">
        <v>0</v>
      </c>
      <c r="E105" s="74">
        <f t="shared" si="2"/>
        <v>0</v>
      </c>
    </row>
    <row r="106" spans="1:7" s="83" customFormat="1" ht="15" hidden="1" x14ac:dyDescent="0.2">
      <c r="A106" s="85"/>
      <c r="B106" s="77"/>
      <c r="C106" s="80"/>
      <c r="D106" s="80"/>
      <c r="E106" s="74"/>
    </row>
    <row r="107" spans="1:7" s="83" customFormat="1" ht="15" x14ac:dyDescent="0.2">
      <c r="A107" s="86" t="str">
        <f>VLOOKUP(B107,[1]ДовКреди!A$1:B$65536,2,FALSE)</f>
        <v>Надання внутрішніх кредитів </v>
      </c>
      <c r="B107" s="87">
        <v>4110</v>
      </c>
      <c r="C107" s="73">
        <f>SUM(C108:C110)</f>
        <v>0</v>
      </c>
      <c r="D107" s="73">
        <f>SUM(D108:D110)</f>
        <v>0</v>
      </c>
      <c r="E107" s="74"/>
    </row>
    <row r="108" spans="1:7" s="83" customFormat="1" ht="15" x14ac:dyDescent="0.25">
      <c r="A108" s="88" t="str">
        <f>VLOOKUP(B108,[1]ДовКреди!A$1:B$65536,2,FALSE)</f>
        <v>Надання кредитів органам державного управління інших рівнів </v>
      </c>
      <c r="B108" s="62">
        <v>4111</v>
      </c>
      <c r="C108" s="80">
        <v>0</v>
      </c>
      <c r="D108" s="80">
        <v>0</v>
      </c>
      <c r="E108" s="74">
        <f t="shared" si="2"/>
        <v>0</v>
      </c>
      <c r="G108" s="89"/>
    </row>
    <row r="109" spans="1:7" s="83" customFormat="1" ht="15" x14ac:dyDescent="0.25">
      <c r="A109" s="88" t="str">
        <f>VLOOKUP(B109,[1]ДовКреди!A$1:B$65536,2,FALSE)</f>
        <v>Надання кредитів підприємствам, установам, організаціям </v>
      </c>
      <c r="B109" s="62">
        <v>4112</v>
      </c>
      <c r="C109" s="80">
        <v>0</v>
      </c>
      <c r="D109" s="80">
        <v>0</v>
      </c>
      <c r="E109" s="74">
        <f t="shared" si="2"/>
        <v>0</v>
      </c>
    </row>
    <row r="110" spans="1:7" s="83" customFormat="1" ht="15" x14ac:dyDescent="0.25">
      <c r="A110" s="88" t="str">
        <f>VLOOKUP(B110,[1]ДовКреди!A$1:B$65536,2,FALSE)</f>
        <v>Надання інших внутрішніх кредитів </v>
      </c>
      <c r="B110" s="62">
        <v>4113</v>
      </c>
      <c r="C110" s="80">
        <v>0</v>
      </c>
      <c r="D110" s="80">
        <v>0</v>
      </c>
      <c r="E110" s="74">
        <f t="shared" si="2"/>
        <v>0</v>
      </c>
    </row>
    <row r="111" spans="1:7" s="83" customFormat="1" ht="15" x14ac:dyDescent="0.2">
      <c r="A111" s="86" t="str">
        <f>VLOOKUP(B111,[1]ДовКреди!A$1:B$65536,2,FALSE)</f>
        <v>Надання зовнішніх кредитів </v>
      </c>
      <c r="B111" s="87">
        <v>4210</v>
      </c>
      <c r="C111" s="80">
        <v>0</v>
      </c>
      <c r="D111" s="80">
        <v>0</v>
      </c>
      <c r="E111" s="74">
        <f>SUM(C111:D111)</f>
        <v>0</v>
      </c>
      <c r="G111" s="89"/>
    </row>
    <row r="112" spans="1:7" s="83" customFormat="1" ht="15" x14ac:dyDescent="0.2">
      <c r="A112" s="85" t="str">
        <f>VLOOKUP(B112,[1]ДовКЕКВ!A$1:B$65536,2,FALSE)</f>
        <v>Нерозподілені видатки</v>
      </c>
      <c r="B112" s="77">
        <v>9000</v>
      </c>
      <c r="C112" s="80">
        <v>0</v>
      </c>
      <c r="D112" s="80">
        <v>0</v>
      </c>
      <c r="E112" s="74">
        <f>SUM(C112:D112)</f>
        <v>0</v>
      </c>
    </row>
    <row r="113" spans="1:7" x14ac:dyDescent="0.2">
      <c r="A113" s="90"/>
      <c r="B113" s="91"/>
      <c r="C113" s="92"/>
      <c r="D113" s="92"/>
      <c r="E113" s="92"/>
    </row>
    <row r="114" spans="1:7" s="37" customFormat="1" ht="15" x14ac:dyDescent="0.25">
      <c r="A114" s="93" t="s">
        <v>42</v>
      </c>
      <c r="B114" s="23"/>
      <c r="C114" s="94"/>
      <c r="D114" s="95" t="str">
        <f>[1]Заполнить!B11</f>
        <v xml:space="preserve">І.В.Топчій </v>
      </c>
      <c r="E114" s="95"/>
      <c r="F114" s="44"/>
    </row>
    <row r="115" spans="1:7" s="100" customFormat="1" ht="12.75" customHeight="1" x14ac:dyDescent="0.2">
      <c r="A115" s="96"/>
      <c r="B115" s="97" t="s">
        <v>3</v>
      </c>
      <c r="C115" s="98"/>
      <c r="D115" s="14" t="s">
        <v>4</v>
      </c>
      <c r="E115" s="14"/>
      <c r="F115" s="99"/>
    </row>
    <row r="116" spans="1:7" s="37" customFormat="1" ht="30" x14ac:dyDescent="0.25">
      <c r="A116" s="101" t="s">
        <v>43</v>
      </c>
      <c r="B116" s="23"/>
      <c r="C116" s="94"/>
      <c r="D116" s="95" t="str">
        <f>[1]Заполнить!B12</f>
        <v>І.М.Лясковська</v>
      </c>
      <c r="E116" s="95"/>
      <c r="F116" s="44"/>
    </row>
    <row r="117" spans="1:7" s="100" customFormat="1" ht="11.25" x14ac:dyDescent="0.2">
      <c r="A117" s="102"/>
      <c r="B117" s="97" t="s">
        <v>3</v>
      </c>
      <c r="C117" s="98"/>
      <c r="D117" s="14" t="s">
        <v>4</v>
      </c>
      <c r="E117" s="14"/>
      <c r="F117" s="99"/>
    </row>
    <row r="118" spans="1:7" s="37" customFormat="1" ht="15" x14ac:dyDescent="0.25">
      <c r="A118" s="103" t="str">
        <f>[1]Заполнить!$B$17</f>
        <v>27 січня 2020 року</v>
      </c>
      <c r="B118" s="104"/>
      <c r="C118" s="31"/>
      <c r="D118" s="38"/>
      <c r="E118" s="38"/>
      <c r="F118" s="105"/>
      <c r="G118" s="105"/>
    </row>
    <row r="119" spans="1:7" s="110" customFormat="1" ht="11.25" x14ac:dyDescent="0.2">
      <c r="A119" s="106" t="s">
        <v>5</v>
      </c>
      <c r="B119" s="107"/>
      <c r="C119" s="108"/>
      <c r="D119" s="108"/>
      <c r="E119" s="109"/>
    </row>
    <row r="120" spans="1:7" s="37" customFormat="1" ht="24" customHeight="1" x14ac:dyDescent="0.25">
      <c r="A120" s="111" t="s">
        <v>44</v>
      </c>
      <c r="B120" s="112"/>
      <c r="C120" s="113"/>
      <c r="D120" s="113"/>
      <c r="E120" s="113"/>
    </row>
    <row r="121" spans="1:7" s="37" customFormat="1" ht="7.5" customHeight="1" x14ac:dyDescent="0.25">
      <c r="A121" s="114"/>
      <c r="C121" s="44"/>
      <c r="D121" s="44"/>
      <c r="E121" s="44"/>
    </row>
    <row r="122" spans="1:7" x14ac:dyDescent="0.2">
      <c r="A122" s="115" t="s">
        <v>45</v>
      </c>
      <c r="B122" s="115"/>
      <c r="C122" s="115"/>
      <c r="D122" s="115"/>
      <c r="E122" s="115"/>
    </row>
    <row r="123" spans="1:7" ht="34.5" customHeight="1" x14ac:dyDescent="0.2">
      <c r="A123" s="115"/>
      <c r="B123" s="115"/>
      <c r="C123" s="115"/>
      <c r="D123" s="115"/>
      <c r="E123" s="115"/>
    </row>
    <row r="124" spans="1:7" x14ac:dyDescent="0.2">
      <c r="A124" s="56"/>
    </row>
  </sheetData>
  <sheetCalcPr fullCalcOnLoad="1"/>
  <mergeCells count="38">
    <mergeCell ref="F118:G118"/>
    <mergeCell ref="A122:E123"/>
    <mergeCell ref="A48:A49"/>
    <mergeCell ref="D114:E114"/>
    <mergeCell ref="D115:E115"/>
    <mergeCell ref="D116:E116"/>
    <mergeCell ref="D117:E117"/>
    <mergeCell ref="D118:E118"/>
    <mergeCell ref="A23:E23"/>
    <mergeCell ref="A24:E24"/>
    <mergeCell ref="A27:A28"/>
    <mergeCell ref="B27:B28"/>
    <mergeCell ref="C27:D27"/>
    <mergeCell ref="E27:E28"/>
    <mergeCell ref="A19:E19"/>
    <mergeCell ref="F19:J19"/>
    <mergeCell ref="A20:E20"/>
    <mergeCell ref="F20:J20"/>
    <mergeCell ref="A21:E21"/>
    <mergeCell ref="A22:E22"/>
    <mergeCell ref="A15:E15"/>
    <mergeCell ref="A16:E16"/>
    <mergeCell ref="F16:J16"/>
    <mergeCell ref="A17:E17"/>
    <mergeCell ref="A18:E18"/>
    <mergeCell ref="F18:J18"/>
    <mergeCell ref="D9:E9"/>
    <mergeCell ref="B10:C10"/>
    <mergeCell ref="D10:E10"/>
    <mergeCell ref="B11:C11"/>
    <mergeCell ref="B12:C12"/>
    <mergeCell ref="A14:E14"/>
    <mergeCell ref="B1:E2"/>
    <mergeCell ref="B4:E5"/>
    <mergeCell ref="G4:J4"/>
    <mergeCell ref="B6:E6"/>
    <mergeCell ref="B7:E7"/>
    <mergeCell ref="B8:E8"/>
  </mergeCells>
  <pageMargins left="0.78740157480314965" right="0.19685039370078741" top="0.28000000000000003" bottom="0.24" header="0.31" footer="0.26"/>
  <pageSetup paperSize="9" scale="80"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кошторис</vt:lpstr>
      <vt:lpstr>кошторис!Заголовки_для_печати</vt:lpstr>
      <vt:lpstr>кошторис!Область_печати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Olka</dc:creator>
  <cp:lastModifiedBy>Olka</cp:lastModifiedBy>
  <dcterms:created xsi:type="dcterms:W3CDTF">2020-02-10T09:17:41Z</dcterms:created>
  <dcterms:modified xsi:type="dcterms:W3CDTF">2020-02-10T09:18:02Z</dcterms:modified>
</cp:coreProperties>
</file>