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155" windowHeight="7485"/>
  </bookViews>
  <sheets>
    <sheet name="кошторис" sheetId="1" r:id="rId1"/>
  </sheets>
  <externalReferences>
    <externalReference r:id="rId2"/>
  </externalReferences>
  <definedNames>
    <definedName name="_xlnm._FilterDatabase" localSheetId="0" hidden="1">кошторис!$B$33:$B$37</definedName>
    <definedName name="_xlnm.Print_Titles" localSheetId="0">кошторис!$29:$29</definedName>
    <definedName name="_xlnm.Print_Area" localSheetId="0">кошторис!$A$1:$E$123</definedName>
  </definedNames>
  <calcPr calcId="145621" fullCalcOnLoad="1"/>
</workbook>
</file>

<file path=xl/calcChain.xml><?xml version="1.0" encoding="utf-8"?>
<calcChain xmlns="http://schemas.openxmlformats.org/spreadsheetml/2006/main">
  <c r="A118" i="1" l="1"/>
  <c r="D116" i="1"/>
  <c r="D114" i="1"/>
  <c r="E112" i="1"/>
  <c r="A112" i="1"/>
  <c r="E111" i="1"/>
  <c r="A111" i="1"/>
  <c r="E110" i="1"/>
  <c r="A110" i="1"/>
  <c r="E109" i="1"/>
  <c r="A109" i="1"/>
  <c r="E108" i="1"/>
  <c r="A108" i="1"/>
  <c r="D107" i="1"/>
  <c r="C107" i="1"/>
  <c r="A107" i="1"/>
  <c r="E105" i="1"/>
  <c r="A105" i="1"/>
  <c r="A104" i="1"/>
  <c r="E103" i="1"/>
  <c r="A103" i="1"/>
  <c r="E102" i="1"/>
  <c r="A102" i="1"/>
  <c r="D101" i="1"/>
  <c r="C101" i="1"/>
  <c r="E101" i="1" s="1"/>
  <c r="A101" i="1"/>
  <c r="E100" i="1"/>
  <c r="A100" i="1"/>
  <c r="E99" i="1"/>
  <c r="A99" i="1"/>
  <c r="E98" i="1"/>
  <c r="A98" i="1"/>
  <c r="E97" i="1"/>
  <c r="A97" i="1"/>
  <c r="E96" i="1"/>
  <c r="A96" i="1"/>
  <c r="E95" i="1"/>
  <c r="D95" i="1"/>
  <c r="C95" i="1"/>
  <c r="A95" i="1"/>
  <c r="E94" i="1"/>
  <c r="A94" i="1"/>
  <c r="E93" i="1"/>
  <c r="A93" i="1"/>
  <c r="E92" i="1"/>
  <c r="D92" i="1"/>
  <c r="C92" i="1"/>
  <c r="A92" i="1"/>
  <c r="E91" i="1"/>
  <c r="A91" i="1"/>
  <c r="E90" i="1"/>
  <c r="A90" i="1"/>
  <c r="E89" i="1"/>
  <c r="D89" i="1"/>
  <c r="C89" i="1"/>
  <c r="A89" i="1"/>
  <c r="E88" i="1"/>
  <c r="A88" i="1"/>
  <c r="D87" i="1"/>
  <c r="C87" i="1"/>
  <c r="E87" i="1" s="1"/>
  <c r="A87" i="1"/>
  <c r="D86" i="1"/>
  <c r="C86" i="1"/>
  <c r="E86" i="1" s="1"/>
  <c r="A86" i="1"/>
  <c r="E85" i="1"/>
  <c r="A85" i="1"/>
  <c r="E84" i="1"/>
  <c r="A84" i="1"/>
  <c r="E83" i="1"/>
  <c r="A83" i="1"/>
  <c r="E82" i="1"/>
  <c r="A82" i="1"/>
  <c r="D81" i="1"/>
  <c r="C81" i="1"/>
  <c r="E81" i="1" s="1"/>
  <c r="A81" i="1"/>
  <c r="E80" i="1"/>
  <c r="A80" i="1"/>
  <c r="E79" i="1"/>
  <c r="A79" i="1"/>
  <c r="E78" i="1"/>
  <c r="A78" i="1"/>
  <c r="E77" i="1"/>
  <c r="D77" i="1"/>
  <c r="C77" i="1"/>
  <c r="A77" i="1"/>
  <c r="E76" i="1"/>
  <c r="A76" i="1"/>
  <c r="E75" i="1"/>
  <c r="A75" i="1"/>
  <c r="E74" i="1"/>
  <c r="D74" i="1"/>
  <c r="C74" i="1"/>
  <c r="A74" i="1"/>
  <c r="E73" i="1"/>
  <c r="A73" i="1"/>
  <c r="E72" i="1"/>
  <c r="A72" i="1"/>
  <c r="E71" i="1"/>
  <c r="D71" i="1"/>
  <c r="C71" i="1"/>
  <c r="A71" i="1"/>
  <c r="E70" i="1"/>
  <c r="A70" i="1"/>
  <c r="E69" i="1"/>
  <c r="A69" i="1"/>
  <c r="E68" i="1"/>
  <c r="A68" i="1"/>
  <c r="E67" i="1"/>
  <c r="A67" i="1"/>
  <c r="E66" i="1"/>
  <c r="A66" i="1"/>
  <c r="E65" i="1"/>
  <c r="A65" i="1"/>
  <c r="E64" i="1"/>
  <c r="D64" i="1"/>
  <c r="C64" i="1"/>
  <c r="A64" i="1"/>
  <c r="E63" i="1"/>
  <c r="A63" i="1"/>
  <c r="E62" i="1"/>
  <c r="A62" i="1"/>
  <c r="E61" i="1"/>
  <c r="A61" i="1"/>
  <c r="E60" i="1"/>
  <c r="A60" i="1"/>
  <c r="E59" i="1"/>
  <c r="A59" i="1"/>
  <c r="E58" i="1"/>
  <c r="A58" i="1"/>
  <c r="E57" i="1"/>
  <c r="D57" i="1"/>
  <c r="C57" i="1"/>
  <c r="A57" i="1"/>
  <c r="E56" i="1"/>
  <c r="A56" i="1"/>
  <c r="E55" i="1"/>
  <c r="A55" i="1"/>
  <c r="E54" i="1"/>
  <c r="A54" i="1"/>
  <c r="D53" i="1"/>
  <c r="C53" i="1"/>
  <c r="E53" i="1" s="1"/>
  <c r="A53" i="1"/>
  <c r="D52" i="1"/>
  <c r="C52" i="1"/>
  <c r="E52" i="1" s="1"/>
  <c r="A52" i="1"/>
  <c r="D51" i="1"/>
  <c r="C51" i="1"/>
  <c r="E51" i="1" s="1"/>
  <c r="A51" i="1"/>
  <c r="D50" i="1"/>
  <c r="C50" i="1"/>
  <c r="E50" i="1" s="1"/>
  <c r="E47" i="1"/>
  <c r="E46" i="1"/>
  <c r="E45" i="1"/>
  <c r="E44" i="1"/>
  <c r="E41" i="1"/>
  <c r="E40" i="1"/>
  <c r="E39" i="1"/>
  <c r="D39" i="1"/>
  <c r="E38" i="1"/>
  <c r="E37" i="1"/>
  <c r="E36" i="1"/>
  <c r="E35" i="1"/>
  <c r="E34" i="1"/>
  <c r="E33" i="1"/>
  <c r="E32" i="1"/>
  <c r="D32" i="1"/>
  <c r="D30" i="1"/>
  <c r="A24" i="1"/>
  <c r="A23" i="1"/>
  <c r="A22" i="1"/>
  <c r="A21" i="1"/>
  <c r="A19" i="1"/>
  <c r="A17" i="1"/>
  <c r="B11" i="1"/>
  <c r="D9" i="1"/>
  <c r="B7" i="1"/>
  <c r="C31" i="1" l="1"/>
  <c r="E31" i="1" l="1"/>
  <c r="C30" i="1"/>
  <c r="E30" i="1" s="1"/>
</calcChain>
</file>

<file path=xl/sharedStrings.xml><?xml version="1.0" encoding="utf-8"?>
<sst xmlns="http://schemas.openxmlformats.org/spreadsheetml/2006/main" count="72" uniqueCount="47">
  <si>
    <t>ЗАТВЕРДЖЕНО
Наказ Міністерства фінансів України
28 січня 2002 року № 57
(у редакції наказу Міністерства фінансів України
04.12.2015 № 1118)</t>
  </si>
  <si>
    <t>(сума словами і цифрами)</t>
  </si>
  <si>
    <t xml:space="preserve">(посада)                      </t>
  </si>
  <si>
    <t>(підпис)</t>
  </si>
  <si>
    <t>(ініціали і прізвище)</t>
  </si>
  <si>
    <t>(число, місяць, рік)</t>
  </si>
  <si>
    <t>М.П.</t>
  </si>
  <si>
    <t xml:space="preserve"> КОШТОРИС 
на 2019 рік</t>
  </si>
  <si>
    <t>_______________________________________</t>
  </si>
  <si>
    <t>(індивідуальний, зведений)</t>
  </si>
  <si>
    <t>(код за ЄДРПОУ та найменування  бюджетної установи)</t>
  </si>
  <si>
    <t>(найменування міста, району, області)</t>
  </si>
  <si>
    <t>(грн.)</t>
  </si>
  <si>
    <t>Найменування</t>
  </si>
  <si>
    <t>Код</t>
  </si>
  <si>
    <t>Усього на рік</t>
  </si>
  <si>
    <t>РАЗОМ</t>
  </si>
  <si>
    <t>Загальний фонд</t>
  </si>
  <si>
    <t>Спеціальний фонд</t>
  </si>
  <si>
    <t>НАДХОДЖЕННЯ - усього</t>
  </si>
  <si>
    <t>х</t>
  </si>
  <si>
    <t>Надходження коштів із загального фонду бюджету</t>
  </si>
  <si>
    <t>Надходження коштів із спеціального фонду бюджету, у тому числі:</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</si>
  <si>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</si>
  <si>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</si>
  <si>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Х</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</si>
  <si>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</si>
  <si>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</si>
  <si>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</si>
  <si>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(розписати за підгрупами)</t>
  </si>
  <si>
    <t>Інші джерела власних надходжень бюджетних установ</t>
  </si>
  <si>
    <t>Благодійні внески, гранти та дарунки</t>
  </si>
  <si>
    <t>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</si>
  <si>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Кошти, що отримують вищі та професійно-технічні навчальні заклади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t>
  </si>
  <si>
    <t>Кошти, отримані від реалізації майнових прав на фільми, вихідні матеріали фільмів та фільмокопій, створені за бюджетні кошти як за державним замовленням, так і на умовах фінансової підтримки</t>
  </si>
  <si>
    <t>інші надходження, у тому числі:</t>
  </si>
  <si>
    <t>інші доходи (розписати за кодами класифікації доходів бюджету)</t>
  </si>
  <si>
    <t>фінансування (розписати за кодами класифікації фінансування бюджету  за типом боргового зобов'язання)</t>
  </si>
  <si>
    <t>повернення кредитів до бюджету (розписати за кодами програмної класифікації видатків та кредитування бюджету, класифікації кредитування бюджету)</t>
  </si>
  <si>
    <t>**</t>
  </si>
  <si>
    <t>ВИДАТКИ ТА НАДАННЯ КРЕДИТІВ - усього</t>
  </si>
  <si>
    <t>-</t>
  </si>
  <si>
    <t>Керівник</t>
  </si>
  <si>
    <t>Керівник бухгалтерської служби / начальник планово-фінансового підрозділу</t>
  </si>
  <si>
    <t>М.П.***</t>
  </si>
  <si>
    <t>** Сума проставляється за кодом відповідно до класифікації кредитування бюджету та не враховується у рядку "НАДХОДЖЕННЯ - усього".
*** Заповнюється розпорядниками нижчого рівня, крім головних розпорядників та національних вищих навчальних закладів, яким безпосередньо встановлені призначення у державному бюджеті.</t>
  </si>
  <si>
    <t>Затверджений у сумі Двадцять три мільойни  вісімсот тридцять тисяч сімсот двадцять девять гривень  47 копійок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</si>
</sst>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quot;-&quot;"/>
    <numFmt numFmtId="165" formatCode="0.0"/>
  </numFmts>
  <fonts count="24" x14ac:knownFonts="1">
    <font>
      <sz val="10"/>
      <name val="Arial Cyr"/>
      <charset val="204"/>
    </font>
    <font>
      <sz val="11"/>
      <color theme="1"/>
      <name val="Calibri"/>
      <family val="2"/>
      <charset val="204"/>
      <scheme val="minor"/>
    </font>
    <font>
      <sz val="10"/>
      <name val="Arial Cyr"/>
      <charset val="204"/>
    </font>
    <font>
      <sz val="10"/>
      <name val="Times New Roman Cyr"/>
      <family val="1"/>
      <charset val="204"/>
    </font>
    <font>
      <b/>
      <sz val="11"/>
      <name val="Times New Roman Cyr"/>
      <family val="1"/>
      <charset val="204"/>
    </font>
    <font>
      <sz val="12"/>
      <name val="Times New Roman Cyr"/>
      <charset val="204"/>
    </font>
    <font>
      <sz val="11"/>
      <name val="Times New Roman Cyr"/>
      <family val="1"/>
      <charset val="204"/>
    </font>
    <font>
      <sz val="9"/>
      <name val="Times New Roman Cyr"/>
      <family val="1"/>
      <charset val="204"/>
    </font>
    <font>
      <sz val="8"/>
      <name val="Times New Roman Cyr"/>
      <family val="1"/>
      <charset val="204"/>
    </font>
    <font>
      <sz val="12"/>
      <name val="Times New Roman Cyr"/>
      <family val="1"/>
      <charset val="204"/>
    </font>
    <font>
      <i/>
      <sz val="8"/>
      <name val="Times New Roman Cyr"/>
      <family val="1"/>
      <charset val="204"/>
    </font>
    <font>
      <b/>
      <sz val="8"/>
      <name val="Times New Roman Cyr"/>
      <family val="1"/>
      <charset val="204"/>
    </font>
    <font>
      <b/>
      <sz val="14"/>
      <name val="Times New Roman Cyr"/>
      <family val="1"/>
      <charset val="204"/>
    </font>
    <font>
      <b/>
      <sz val="12"/>
      <name val="Times New Roman Cyr"/>
      <charset val="204"/>
    </font>
    <font>
      <b/>
      <i/>
      <sz val="10"/>
      <name val="Times New Roman Cyr"/>
      <charset val="204"/>
    </font>
    <font>
      <sz val="11"/>
      <name val="Times New Roman Cyr"/>
      <charset val="204"/>
    </font>
    <font>
      <i/>
      <sz val="11"/>
      <name val="Times New Roman Cyr"/>
      <family val="1"/>
      <charset val="204"/>
    </font>
    <font>
      <i/>
      <sz val="10"/>
      <name val="Times New Roman Cyr"/>
      <family val="1"/>
      <charset val="204"/>
    </font>
    <font>
      <i/>
      <sz val="11"/>
      <name val="Times New Roman Cyr"/>
      <charset val="204"/>
    </font>
    <font>
      <sz val="10"/>
      <color indexed="8"/>
      <name val="Times New Roman Cyr"/>
      <family val="1"/>
      <charset val="204"/>
    </font>
    <font>
      <i/>
      <sz val="10"/>
      <color indexed="8"/>
      <name val="Times New Roman Cyr"/>
      <charset val="204"/>
    </font>
    <font>
      <b/>
      <u/>
      <sz val="11"/>
      <name val="Times New Roman Cyr"/>
      <family val="1"/>
      <charset val="204"/>
    </font>
    <font>
      <b/>
      <sz val="11"/>
      <name val="Times New Roman Cyr"/>
      <charset val="204"/>
    </font>
    <font>
      <u/>
      <sz val="11"/>
      <name val="Times New Roman Cyr"/>
      <family val="1"/>
      <charset val="204"/>
    </font>
  </fonts>
  <fills count="3">
    <fill>
      <patternFill patternType="none"/>
    </fill>
    <fill>
      <patternFill patternType="gray125"/>
    </fill>
    <fill>
      <patternFill patternType="solid">
        <fgColor rgb="FFFFFFCC"/>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2" borderId="1" applyNumberFormat="0" applyFont="0" applyAlignment="0" applyProtection="0"/>
  </cellStyleXfs>
  <cellXfs count="116">
    <xf numFmtId="0" fontId="0" fillId="0" borderId="0" xfId="0"/>
    <xf numFmtId="0" fontId="3" fillId="0" borderId="0" xfId="0" applyFont="1" applyFill="1"/>
    <xf numFmtId="0" fontId="3" fillId="0" borderId="0" xfId="0" applyFont="1" applyFill="1" applyAlignment="1">
      <alignment horizontal="left" wrapText="1"/>
    </xf>
    <xf numFmtId="0" fontId="4" fillId="0" borderId="0" xfId="0" applyFont="1" applyFill="1" applyAlignment="1" applyProtection="1">
      <alignment horizontal="center"/>
    </xf>
    <xf numFmtId="0" fontId="5" fillId="0" borderId="0" xfId="0" applyFont="1" applyFill="1" applyBorder="1" applyAlignment="1" applyProtection="1">
      <alignment horizontal="left" wrapText="1"/>
    </xf>
    <xf numFmtId="0" fontId="6" fillId="0" borderId="0" xfId="0" applyFont="1" applyBorder="1" applyAlignment="1"/>
    <xf numFmtId="0" fontId="7" fillId="0" borderId="0" xfId="0" applyFont="1" applyFill="1" applyBorder="1" applyAlignment="1">
      <alignment horizontal="left"/>
    </xf>
    <xf numFmtId="0" fontId="6" fillId="0" borderId="0" xfId="0" applyFont="1" applyAlignment="1"/>
    <xf numFmtId="0" fontId="6" fillId="0" borderId="0" xfId="0" applyFont="1" applyFill="1" applyAlignment="1" applyProtection="1"/>
    <xf numFmtId="0" fontId="5" fillId="0" borderId="2" xfId="0" applyFont="1" applyFill="1" applyBorder="1" applyAlignment="1" applyProtection="1">
      <alignment horizontal="left" wrapText="1"/>
    </xf>
    <xf numFmtId="0" fontId="4" fillId="0" borderId="0" xfId="0" applyFont="1" applyAlignment="1">
      <alignment horizontal="center"/>
    </xf>
    <xf numFmtId="0" fontId="7"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Border="1" applyAlignment="1">
      <alignment horizontal="center"/>
    </xf>
    <xf numFmtId="0" fontId="8" fillId="0" borderId="3" xfId="0" applyFont="1" applyFill="1" applyBorder="1" applyAlignment="1" applyProtection="1">
      <alignment horizontal="center" vertical="top"/>
    </xf>
    <xf numFmtId="0" fontId="6" fillId="0" borderId="0" xfId="0" applyFont="1" applyBorder="1" applyAlignment="1">
      <alignment horizontal="center"/>
    </xf>
    <xf numFmtId="0" fontId="4" fillId="0" borderId="0" xfId="0" applyFont="1" applyFill="1" applyBorder="1" applyAlignment="1" applyProtection="1">
      <alignment horizontal="center"/>
    </xf>
    <xf numFmtId="0" fontId="9" fillId="0" borderId="2" xfId="0" applyFont="1" applyFill="1" applyBorder="1" applyAlignment="1" applyProtection="1">
      <alignment horizontal="left" wrapText="1"/>
    </xf>
    <xf numFmtId="0" fontId="10" fillId="0" borderId="0" xfId="0" applyFont="1" applyFill="1" applyAlignment="1" applyProtection="1">
      <alignment horizontal="center"/>
    </xf>
    <xf numFmtId="0" fontId="8" fillId="0" borderId="0" xfId="0" applyFont="1" applyBorder="1" applyAlignment="1">
      <alignment horizontal="center"/>
    </xf>
    <xf numFmtId="0" fontId="10" fillId="0" borderId="0" xfId="0" applyFont="1" applyAlignment="1">
      <alignment horizontal="center"/>
    </xf>
    <xf numFmtId="0" fontId="8" fillId="0" borderId="0" xfId="0" applyFont="1" applyAlignment="1"/>
    <xf numFmtId="0" fontId="4" fillId="0" borderId="2" xfId="0" applyFont="1" applyFill="1" applyBorder="1" applyAlignment="1" applyProtection="1">
      <alignment horizontal="left"/>
    </xf>
    <xf numFmtId="0" fontId="6" fillId="0" borderId="2" xfId="0" applyFont="1" applyFill="1" applyBorder="1" applyAlignment="1" applyProtection="1">
      <alignment horizontal="center"/>
    </xf>
    <xf numFmtId="0" fontId="9" fillId="0" borderId="2" xfId="0" applyFont="1" applyFill="1" applyBorder="1" applyAlignment="1" applyProtection="1">
      <alignment horizontal="center"/>
    </xf>
    <xf numFmtId="0" fontId="4" fillId="0" borderId="0" xfId="0" applyFont="1" applyBorder="1" applyAlignment="1"/>
    <xf numFmtId="0" fontId="11" fillId="0" borderId="0" xfId="0" applyFont="1" applyFill="1" applyAlignment="1" applyProtection="1">
      <alignment horizontal="center"/>
    </xf>
    <xf numFmtId="0" fontId="11" fillId="0" borderId="0" xfId="0" applyFont="1" applyAlignment="1">
      <alignment horizontal="center"/>
    </xf>
    <xf numFmtId="0" fontId="8" fillId="0" borderId="0" xfId="0" applyFont="1" applyBorder="1" applyAlignment="1">
      <alignment horizontal="right"/>
    </xf>
    <xf numFmtId="0" fontId="8" fillId="0" borderId="0" xfId="0" applyFont="1" applyBorder="1" applyAlignment="1"/>
    <xf numFmtId="0" fontId="6" fillId="0" borderId="2"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Fill="1" applyBorder="1" applyAlignment="1" applyProtection="1">
      <alignment horizontal="center" vertical="top"/>
    </xf>
    <xf numFmtId="0" fontId="6" fillId="0" borderId="0" xfId="0" applyFont="1" applyFill="1" applyBorder="1" applyAlignment="1" applyProtection="1">
      <alignment horizontal="left"/>
    </xf>
    <xf numFmtId="0" fontId="12" fillId="0" borderId="0" xfId="0" applyFont="1" applyFill="1" applyAlignment="1" applyProtection="1">
      <alignment horizontal="center" wrapText="1"/>
    </xf>
    <xf numFmtId="0" fontId="12" fillId="0" borderId="0" xfId="0" applyFont="1" applyFill="1" applyAlignment="1" applyProtection="1">
      <alignment horizontal="center"/>
    </xf>
    <xf numFmtId="0" fontId="6" fillId="0" borderId="0" xfId="0" applyFont="1" applyFill="1" applyBorder="1" applyAlignment="1" applyProtection="1">
      <alignment horizontal="center"/>
    </xf>
    <xf numFmtId="0" fontId="6" fillId="0" borderId="0" xfId="0" applyFont="1" applyFill="1"/>
    <xf numFmtId="0" fontId="6" fillId="0" borderId="0" xfId="0" applyFont="1" applyFill="1" applyAlignment="1" applyProtection="1">
      <alignment horizontal="center"/>
    </xf>
    <xf numFmtId="0" fontId="6" fillId="0" borderId="0" xfId="0" applyFont="1" applyFill="1" applyAlignment="1">
      <alignment horizontal="center"/>
    </xf>
    <xf numFmtId="0" fontId="13" fillId="0" borderId="2" xfId="0" applyFont="1" applyFill="1" applyBorder="1" applyAlignment="1" applyProtection="1">
      <alignment horizontal="center"/>
    </xf>
    <xf numFmtId="0" fontId="7" fillId="0" borderId="3" xfId="0" applyFont="1" applyFill="1" applyBorder="1" applyAlignment="1" applyProtection="1">
      <alignment horizontal="center"/>
    </xf>
    <xf numFmtId="0" fontId="9" fillId="0" borderId="2" xfId="0" applyFont="1" applyFill="1" applyBorder="1" applyAlignment="1" applyProtection="1">
      <alignment horizontal="left"/>
    </xf>
    <xf numFmtId="0" fontId="6" fillId="0" borderId="0" xfId="0" applyFont="1" applyFill="1" applyAlignment="1">
      <alignment horizontal="left"/>
    </xf>
    <xf numFmtId="0" fontId="6" fillId="0" borderId="0" xfId="0" applyFont="1" applyFill="1" applyAlignment="1">
      <alignment horizontal="center"/>
    </xf>
    <xf numFmtId="0" fontId="9" fillId="0" borderId="4" xfId="0" applyFont="1" applyFill="1" applyBorder="1" applyAlignment="1" applyProtection="1">
      <alignment horizontal="left" wrapText="1"/>
    </xf>
    <xf numFmtId="0" fontId="9" fillId="0" borderId="4" xfId="0" applyFont="1" applyFill="1" applyBorder="1" applyAlignment="1">
      <alignment horizontal="left" wrapText="1"/>
    </xf>
    <xf numFmtId="0" fontId="6" fillId="0" borderId="0" xfId="0" applyFont="1" applyFill="1" applyBorder="1" applyAlignment="1">
      <alignment horizontal="left"/>
    </xf>
    <xf numFmtId="0" fontId="9" fillId="0" borderId="0" xfId="0" applyFont="1" applyFill="1" applyAlignment="1" applyProtection="1">
      <alignment horizontal="left"/>
    </xf>
    <xf numFmtId="0" fontId="6" fillId="0" borderId="0" xfId="0" applyFont="1" applyFill="1" applyBorder="1" applyAlignment="1">
      <alignment horizontal="left" wrapText="1"/>
    </xf>
    <xf numFmtId="0" fontId="6" fillId="0" borderId="0" xfId="0" applyFont="1" applyFill="1" applyBorder="1" applyAlignment="1">
      <alignment horizontal="center" wrapText="1"/>
    </xf>
    <xf numFmtId="0" fontId="3" fillId="0" borderId="0" xfId="0" applyFont="1" applyFill="1" applyBorder="1" applyAlignment="1">
      <alignment horizontal="center"/>
    </xf>
    <xf numFmtId="0" fontId="3" fillId="0" borderId="0" xfId="0" applyFont="1" applyFill="1" applyAlignment="1">
      <alignment horizontal="center"/>
    </xf>
    <xf numFmtId="0" fontId="1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0" xfId="0" applyFont="1" applyFill="1" applyBorder="1"/>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Fill="1" applyBorder="1" applyAlignment="1" applyProtection="1">
      <alignment horizontal="center" vertical="top"/>
      <protection locked="0"/>
    </xf>
    <xf numFmtId="0" fontId="4" fillId="0" borderId="5" xfId="0" applyFont="1" applyFill="1" applyBorder="1" applyAlignment="1">
      <alignment horizontal="center" wrapText="1"/>
    </xf>
    <xf numFmtId="0" fontId="6" fillId="0" borderId="5" xfId="0" applyFont="1" applyFill="1" applyBorder="1" applyAlignment="1">
      <alignment horizontal="center" vertical="top"/>
    </xf>
    <xf numFmtId="164" fontId="15" fillId="0" borderId="5" xfId="0" applyNumberFormat="1" applyFont="1" applyFill="1" applyBorder="1" applyAlignment="1">
      <alignment horizontal="right" vertical="center"/>
    </xf>
    <xf numFmtId="0" fontId="6" fillId="0" borderId="0" xfId="0" applyFont="1" applyFill="1" applyBorder="1"/>
    <xf numFmtId="0" fontId="6" fillId="0" borderId="5" xfId="0" applyFont="1" applyFill="1" applyBorder="1" applyAlignment="1">
      <alignment wrapText="1"/>
    </xf>
    <xf numFmtId="0" fontId="16" fillId="0" borderId="5" xfId="0" applyFont="1" applyFill="1" applyBorder="1" applyAlignment="1">
      <alignment wrapText="1"/>
    </xf>
    <xf numFmtId="0" fontId="6" fillId="0" borderId="5" xfId="0" applyFont="1" applyFill="1" applyBorder="1" applyAlignment="1">
      <alignment horizontal="center" vertical="center"/>
    </xf>
    <xf numFmtId="164" fontId="15" fillId="0" borderId="5" xfId="0" applyNumberFormat="1" applyFont="1" applyFill="1" applyBorder="1" applyAlignment="1" applyProtection="1">
      <alignment horizontal="right" vertical="center"/>
    </xf>
    <xf numFmtId="164" fontId="15" fillId="0" borderId="5" xfId="0" applyNumberFormat="1" applyFont="1" applyFill="1" applyBorder="1" applyAlignment="1" applyProtection="1">
      <alignment horizontal="right" vertical="center"/>
      <protection locked="0"/>
    </xf>
    <xf numFmtId="0" fontId="17" fillId="0" borderId="5" xfId="0" applyFont="1" applyFill="1" applyBorder="1" applyAlignment="1">
      <alignment wrapText="1"/>
    </xf>
    <xf numFmtId="0" fontId="16" fillId="0" borderId="6" xfId="0" applyFont="1" applyFill="1" applyBorder="1" applyAlignment="1">
      <alignment horizontal="center" wrapText="1"/>
    </xf>
    <xf numFmtId="0" fontId="16" fillId="0" borderId="7" xfId="0" applyFont="1" applyFill="1" applyBorder="1" applyAlignment="1">
      <alignment horizontal="center" wrapText="1"/>
    </xf>
    <xf numFmtId="164" fontId="18" fillId="0" borderId="5" xfId="0" applyNumberFormat="1" applyFont="1" applyFill="1" applyBorder="1" applyAlignment="1" applyProtection="1">
      <alignment horizontal="right" vertical="center"/>
    </xf>
    <xf numFmtId="164" fontId="18" fillId="0" borderId="5" xfId="0" applyNumberFormat="1" applyFont="1" applyFill="1" applyBorder="1" applyAlignment="1">
      <alignment horizontal="right" vertical="center"/>
    </xf>
    <xf numFmtId="165" fontId="6" fillId="0" borderId="0" xfId="0" applyNumberFormat="1" applyFont="1" applyFill="1"/>
    <xf numFmtId="0" fontId="19" fillId="0" borderId="5" xfId="0" applyFont="1" applyFill="1" applyBorder="1" applyAlignment="1">
      <alignment horizontal="left" wrapText="1"/>
    </xf>
    <xf numFmtId="0" fontId="15" fillId="0" borderId="5" xfId="0" applyFont="1" applyFill="1" applyBorder="1" applyAlignment="1">
      <alignment horizontal="center" vertical="top"/>
    </xf>
    <xf numFmtId="0" fontId="20" fillId="0" borderId="5" xfId="0" applyFont="1" applyFill="1" applyBorder="1" applyAlignment="1">
      <alignment horizontal="left" wrapText="1"/>
    </xf>
    <xf numFmtId="0" fontId="18" fillId="0" borderId="5" xfId="0" applyFont="1" applyFill="1" applyBorder="1" applyAlignment="1">
      <alignment horizontal="center" vertical="top"/>
    </xf>
    <xf numFmtId="164" fontId="18" fillId="0" borderId="5" xfId="0" applyNumberFormat="1" applyFont="1" applyFill="1" applyBorder="1" applyAlignment="1" applyProtection="1">
      <alignment horizontal="right" vertical="center"/>
      <protection locked="0"/>
    </xf>
    <xf numFmtId="0" fontId="4" fillId="0" borderId="0" xfId="0" applyFont="1" applyFill="1"/>
    <xf numFmtId="0" fontId="16" fillId="0" borderId="0" xfId="0" applyFont="1" applyFill="1"/>
    <xf numFmtId="0" fontId="21" fillId="0" borderId="0" xfId="0" applyFont="1" applyFill="1"/>
    <xf numFmtId="0" fontId="16" fillId="0" borderId="0" xfId="0" applyFont="1" applyFill="1" applyAlignment="1">
      <alignment vertical="top"/>
    </xf>
    <xf numFmtId="0" fontId="15" fillId="0" borderId="5"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5" xfId="0" applyFont="1" applyFill="1" applyBorder="1" applyAlignment="1">
      <alignment horizontal="center" vertical="top"/>
    </xf>
    <xf numFmtId="0" fontId="6" fillId="0" borderId="5" xfId="0" applyFont="1" applyFill="1" applyBorder="1" applyAlignment="1">
      <alignment horizontal="left" wrapText="1"/>
    </xf>
    <xf numFmtId="0" fontId="21" fillId="0" borderId="0" xfId="0" applyFont="1" applyFill="1" applyProtection="1"/>
    <xf numFmtId="0" fontId="8" fillId="0" borderId="0"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3" fillId="0" borderId="0" xfId="0" applyFont="1" applyFill="1" applyBorder="1" applyAlignment="1" applyProtection="1">
      <alignment horizontal="center" wrapText="1"/>
    </xf>
    <xf numFmtId="0" fontId="6" fillId="0" borderId="0" xfId="0" applyFont="1" applyFill="1" applyAlignment="1" applyProtection="1">
      <alignment wrapText="1"/>
      <protection locked="0"/>
    </xf>
    <xf numFmtId="0" fontId="6" fillId="0" borderId="0" xfId="0" applyFont="1" applyFill="1" applyBorder="1" applyAlignment="1" applyProtection="1"/>
    <xf numFmtId="0" fontId="6" fillId="0" borderId="2" xfId="0" applyFont="1" applyFill="1" applyBorder="1" applyAlignment="1" applyProtection="1">
      <alignment horizontal="left"/>
    </xf>
    <xf numFmtId="0" fontId="8" fillId="0" borderId="0" xfId="0" applyFont="1" applyFill="1" applyAlignment="1" applyProtection="1">
      <alignment vertical="top" wrapText="1"/>
    </xf>
    <xf numFmtId="0" fontId="8" fillId="0" borderId="3" xfId="0" applyFont="1" applyFill="1" applyBorder="1" applyAlignment="1" applyProtection="1">
      <alignment horizontal="center" vertical="top"/>
    </xf>
    <xf numFmtId="0" fontId="8" fillId="0" borderId="0" xfId="0" applyFont="1" applyFill="1" applyBorder="1" applyAlignment="1" applyProtection="1">
      <alignment vertical="top"/>
    </xf>
    <xf numFmtId="0" fontId="8" fillId="0" borderId="0" xfId="0" applyFont="1" applyFill="1" applyAlignment="1">
      <alignment horizontal="center" vertical="top"/>
    </xf>
    <xf numFmtId="0" fontId="8" fillId="0" borderId="0" xfId="0" applyFont="1" applyFill="1" applyAlignment="1">
      <alignment vertical="top"/>
    </xf>
    <xf numFmtId="0" fontId="6" fillId="0" borderId="0" xfId="0" applyFont="1" applyFill="1" applyAlignment="1" applyProtection="1">
      <alignment horizontal="left" wrapText="1"/>
      <protection locked="0"/>
    </xf>
    <xf numFmtId="0" fontId="8" fillId="0" borderId="0" xfId="0" applyFont="1" applyFill="1" applyAlignment="1" applyProtection="1">
      <alignment horizontal="center" vertical="top" wrapText="1"/>
    </xf>
    <xf numFmtId="0" fontId="23" fillId="0" borderId="0" xfId="0" applyFont="1" applyFill="1" applyBorder="1" applyAlignment="1" applyProtection="1">
      <alignment horizontal="center" wrapText="1"/>
    </xf>
    <xf numFmtId="0" fontId="6" fillId="0" borderId="0" xfId="0" applyFont="1" applyFill="1" applyProtection="1"/>
    <xf numFmtId="0" fontId="6" fillId="0" borderId="0" xfId="0" applyFont="1" applyFill="1" applyBorder="1" applyAlignment="1">
      <alignment horizontal="center"/>
    </xf>
    <xf numFmtId="0" fontId="8" fillId="0" borderId="0" xfId="0" applyFont="1" applyFill="1" applyAlignment="1" applyProtection="1">
      <alignment horizontal="center" wrapText="1"/>
    </xf>
    <xf numFmtId="0" fontId="8" fillId="0" borderId="0" xfId="0" applyFont="1" applyFill="1" applyAlignment="1" applyProtection="1"/>
    <xf numFmtId="0" fontId="8" fillId="0" borderId="0" xfId="0" applyFont="1" applyFill="1" applyBorder="1" applyAlignment="1" applyProtection="1">
      <alignment horizontal="center"/>
    </xf>
    <xf numFmtId="0" fontId="8" fillId="0" borderId="0" xfId="0" applyFont="1" applyFill="1" applyAlignment="1" applyProtection="1">
      <alignment horizontal="center"/>
    </xf>
    <xf numFmtId="0" fontId="8" fillId="0" borderId="0" xfId="0" applyFont="1" applyFill="1" applyAlignment="1"/>
    <xf numFmtId="0" fontId="6" fillId="0" borderId="0" xfId="0" applyFont="1" applyFill="1" applyAlignment="1" applyProtection="1">
      <alignment wrapText="1"/>
    </xf>
    <xf numFmtId="0" fontId="4" fillId="0" borderId="0" xfId="0" applyFont="1" applyFill="1" applyProtection="1"/>
    <xf numFmtId="0" fontId="6" fillId="0" borderId="0" xfId="0" applyFont="1" applyFill="1" applyAlignment="1" applyProtection="1">
      <alignment horizontal="center"/>
    </xf>
    <xf numFmtId="0" fontId="4" fillId="0" borderId="0" xfId="0" applyFont="1" applyFill="1" applyAlignment="1"/>
    <xf numFmtId="0" fontId="8" fillId="0" borderId="0" xfId="0" applyFont="1" applyFill="1" applyBorder="1" applyAlignment="1">
      <alignment horizontal="left" vertical="top" wrapText="1"/>
    </xf>
  </cellXfs>
  <cellStyles count="4">
    <cellStyle name="Обычный" xfId="0" builtinId="0"/>
    <cellStyle name="Обычный 2" xfId="1"/>
    <cellStyle name="Обычный 3" xfId="2"/>
    <cellStyle name="Примечание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4;&#1083;&#1103;\Koshtoris_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идникКВК(месн)"/>
      <sheetName val="ДовидникКПК"/>
      <sheetName val="ДовидникКФК"/>
      <sheetName val="ДовидникКВК(ГОС)"/>
      <sheetName val="КПКВМБ"/>
      <sheetName val="Заполнить"/>
      <sheetName val="кошторис"/>
      <sheetName val="план(субв)"/>
      <sheetName val="план(місц.)"/>
      <sheetName val="план(загальний)"/>
      <sheetName val="ПланСФ"/>
      <sheetName val="Зведення СФ"/>
      <sheetName val="25,02,19"/>
      <sheetName val="ДовДоходів"/>
      <sheetName val="ДовФінансування"/>
      <sheetName val="ДовКЕКВ"/>
      <sheetName val="ДовКреди"/>
    </sheetNames>
    <sheetDataSet>
      <sheetData sheetId="0"/>
      <sheetData sheetId="1"/>
      <sheetData sheetId="2"/>
      <sheetData sheetId="3"/>
      <sheetData sheetId="4"/>
      <sheetData sheetId="5">
        <row r="2">
          <cell r="B2" t="str">
            <v>Черкаська гімназія №9 ім.О.М.Луценка ЧМР</v>
          </cell>
        </row>
        <row r="3">
          <cell r="B3" t="str">
            <v>14202233</v>
          </cell>
        </row>
        <row r="4">
          <cell r="B4" t="str">
            <v>Черкаси</v>
          </cell>
        </row>
        <row r="5">
          <cell r="B5">
            <v>2</v>
          </cell>
        </row>
        <row r="11">
          <cell r="B11" t="str">
            <v xml:space="preserve">І.В.Топчій </v>
          </cell>
        </row>
        <row r="12">
          <cell r="B12" t="str">
            <v>І.М.Лясковська</v>
          </cell>
        </row>
        <row r="14">
          <cell r="B14" t="str">
            <v>Директор департаменту освіти та гуманітарної політики ЧМР</v>
          </cell>
        </row>
        <row r="15">
          <cell r="B15" t="str">
            <v>С.П.Воронов</v>
          </cell>
        </row>
        <row r="16">
          <cell r="B16" t="str">
            <v>18 лютого 2019р.</v>
          </cell>
        </row>
        <row r="17">
          <cell r="B17" t="str">
            <v>18 лютого 2019р.</v>
          </cell>
        </row>
        <row r="21">
          <cell r="B21" t="str">
            <v>06</v>
          </cell>
          <cell r="C21" t="str">
            <v>Департамент освіти та гумнітарної політики ЧМР</v>
          </cell>
        </row>
        <row r="22">
          <cell r="B22" t="str">
            <v>350</v>
          </cell>
          <cell r="C22" t="str">
            <v>Міністерство фінансів України</v>
          </cell>
        </row>
        <row r="23">
          <cell r="B23" t="str">
            <v>0611020</v>
          </cell>
          <cell r="C23" t="str">
            <v>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v>
          </cell>
        </row>
      </sheetData>
      <sheetData sheetId="6"/>
      <sheetData sheetId="7"/>
      <sheetData sheetId="8"/>
      <sheetData sheetId="9"/>
      <sheetData sheetId="10"/>
      <sheetData sheetId="11"/>
      <sheetData sheetId="12"/>
      <sheetData sheetId="13"/>
      <sheetData sheetId="14"/>
      <sheetData sheetId="15">
        <row r="1">
          <cell r="A1">
            <v>2000</v>
          </cell>
          <cell r="B1" t="str">
            <v>Поточні видатки</v>
          </cell>
        </row>
        <row r="2">
          <cell r="A2">
            <v>2100</v>
          </cell>
          <cell r="B2" t="str">
            <v>Оплата праці і нарахування на заробітну плату</v>
          </cell>
        </row>
        <row r="3">
          <cell r="A3">
            <v>2110</v>
          </cell>
          <cell r="B3" t="str">
            <v>Оплата праці</v>
          </cell>
        </row>
        <row r="4">
          <cell r="A4">
            <v>2111</v>
          </cell>
          <cell r="B4" t="str">
            <v>Заробітна плата</v>
          </cell>
        </row>
        <row r="5">
          <cell r="A5">
            <v>2112</v>
          </cell>
          <cell r="B5" t="str">
            <v>Грошове забезпечення військовослужбовців</v>
          </cell>
        </row>
        <row r="6">
          <cell r="A6">
            <v>2120</v>
          </cell>
          <cell r="B6" t="str">
            <v>Нарахування на оплату праці</v>
          </cell>
        </row>
        <row r="7">
          <cell r="A7">
            <v>2200</v>
          </cell>
          <cell r="B7" t="str">
            <v>Використання товарів і послуг</v>
          </cell>
        </row>
        <row r="8">
          <cell r="A8">
            <v>2210</v>
          </cell>
          <cell r="B8" t="str">
            <v>Предмети, матеріали, обладнання та інвентар</v>
          </cell>
        </row>
        <row r="9">
          <cell r="A9">
            <v>2220</v>
          </cell>
          <cell r="B9" t="str">
            <v>Медикаменти та перев'язувальні матеріали</v>
          </cell>
        </row>
        <row r="10">
          <cell r="A10">
            <v>2230</v>
          </cell>
          <cell r="B10" t="str">
            <v>Продукти харчування</v>
          </cell>
        </row>
        <row r="11">
          <cell r="A11">
            <v>2240</v>
          </cell>
          <cell r="B11" t="str">
            <v>Оплата послуг (крім комунальних)</v>
          </cell>
        </row>
        <row r="12">
          <cell r="A12">
            <v>2250</v>
          </cell>
          <cell r="B12" t="str">
            <v>Видатки на відрядження</v>
          </cell>
        </row>
        <row r="13">
          <cell r="A13">
            <v>2260</v>
          </cell>
          <cell r="B13" t="str">
            <v>Видатки та заходи спеціального призначення</v>
          </cell>
        </row>
        <row r="14">
          <cell r="A14">
            <v>2270</v>
          </cell>
          <cell r="B14" t="str">
            <v>Оплата комунальних послуг та енергоносіїв</v>
          </cell>
        </row>
        <row r="15">
          <cell r="A15">
            <v>2271</v>
          </cell>
          <cell r="B15" t="str">
            <v>Оплата теплопостачання</v>
          </cell>
        </row>
        <row r="16">
          <cell r="A16">
            <v>2272</v>
          </cell>
          <cell r="B16" t="str">
            <v>Оплата водопостачання та водовідведення</v>
          </cell>
        </row>
        <row r="17">
          <cell r="A17">
            <v>2273</v>
          </cell>
          <cell r="B17" t="str">
            <v>Оплата електроенергії</v>
          </cell>
        </row>
        <row r="18">
          <cell r="A18">
            <v>2274</v>
          </cell>
          <cell r="B18" t="str">
            <v>Оплата природного газу</v>
          </cell>
        </row>
        <row r="19">
          <cell r="A19">
            <v>2275</v>
          </cell>
          <cell r="B19" t="str">
            <v>Оплата інших енергоносіїв та інших комунальних послуг</v>
          </cell>
        </row>
        <row r="20">
          <cell r="A20">
            <v>2276</v>
          </cell>
          <cell r="B20" t="str">
            <v xml:space="preserve">Оплата енергосервісу </v>
          </cell>
        </row>
        <row r="21">
          <cell r="A21">
            <v>2280</v>
          </cell>
          <cell r="B21" t="str">
            <v>Дослідження і розробки, окремі заходи по реалізації державних (регіональних) програм</v>
          </cell>
        </row>
        <row r="22">
          <cell r="A22">
            <v>2281</v>
          </cell>
          <cell r="B22" t="str">
            <v>Дослідження і розробки, окремі заходи розвитку по реалізації державних (регіональних) програм</v>
          </cell>
        </row>
        <row r="23">
          <cell r="A23">
            <v>2282</v>
          </cell>
          <cell r="B23" t="str">
            <v>Окремі заходи по реалізації державних (регіональних) програм, не віднесені до заходів розвитку</v>
          </cell>
        </row>
        <row r="24">
          <cell r="A24">
            <v>2400</v>
          </cell>
          <cell r="B24" t="str">
            <v>Обслуговування боргових зобов'язань</v>
          </cell>
        </row>
        <row r="25">
          <cell r="A25">
            <v>2410</v>
          </cell>
          <cell r="B25" t="str">
            <v>Обслуговування внутрішніх боргових зобов'язань</v>
          </cell>
        </row>
        <row r="26">
          <cell r="A26">
            <v>2420</v>
          </cell>
          <cell r="B26" t="str">
            <v>Обслуговування зовнішніх боргових зобов'язань</v>
          </cell>
        </row>
        <row r="27">
          <cell r="A27">
            <v>2600</v>
          </cell>
          <cell r="B27" t="str">
            <v>Поточні трансферти</v>
          </cell>
        </row>
        <row r="28">
          <cell r="A28">
            <v>2610</v>
          </cell>
          <cell r="B28" t="str">
            <v>Субсидії та поточні трансферти підприємствам (установам, організаціям)</v>
          </cell>
        </row>
        <row r="29">
          <cell r="A29">
            <v>2620</v>
          </cell>
          <cell r="B29" t="str">
            <v>Поточні трансферти органам державного управління інших рівнів</v>
          </cell>
        </row>
        <row r="30">
          <cell r="A30">
            <v>2630</v>
          </cell>
          <cell r="B30" t="str">
            <v>Поточні трансферти урядам іноземних держав та міжнародним організаціям</v>
          </cell>
        </row>
        <row r="31">
          <cell r="A31">
            <v>2700</v>
          </cell>
          <cell r="B31" t="str">
            <v>Соціальне забезпечення</v>
          </cell>
        </row>
        <row r="32">
          <cell r="A32">
            <v>2710</v>
          </cell>
          <cell r="B32" t="str">
            <v>Виплата пенсій і допомоги</v>
          </cell>
        </row>
        <row r="33">
          <cell r="A33">
            <v>2720</v>
          </cell>
          <cell r="B33" t="str">
            <v>Стипендії</v>
          </cell>
        </row>
        <row r="34">
          <cell r="A34">
            <v>2730</v>
          </cell>
          <cell r="B34" t="str">
            <v>Інші виплати населенню</v>
          </cell>
        </row>
        <row r="35">
          <cell r="A35">
            <v>2800</v>
          </cell>
          <cell r="B35" t="str">
            <v>Інші поточні видатки</v>
          </cell>
        </row>
        <row r="36">
          <cell r="A36">
            <v>2900</v>
          </cell>
          <cell r="B36" t="str">
            <v>Позицію виключено</v>
          </cell>
        </row>
        <row r="37">
          <cell r="A37">
            <v>3000</v>
          </cell>
          <cell r="B37" t="str">
            <v>Капітальні видатки</v>
          </cell>
        </row>
        <row r="38">
          <cell r="A38">
            <v>3100</v>
          </cell>
          <cell r="B38" t="str">
            <v>Придбання основного капіталу</v>
          </cell>
        </row>
        <row r="39">
          <cell r="A39">
            <v>3110</v>
          </cell>
          <cell r="B39" t="str">
            <v>Придбання обладнання і предметів довгострокового користування</v>
          </cell>
        </row>
        <row r="40">
          <cell r="A40">
            <v>3120</v>
          </cell>
          <cell r="B40" t="str">
            <v>Капітальне будівництво (придбання)</v>
          </cell>
        </row>
        <row r="41">
          <cell r="A41">
            <v>3121</v>
          </cell>
          <cell r="B41" t="str">
            <v>Капітальне будівництво (придбання) житла</v>
          </cell>
        </row>
        <row r="42">
          <cell r="A42">
            <v>3122</v>
          </cell>
          <cell r="B42" t="str">
            <v>Капітальне будівництво (придбання) інших об'єктів</v>
          </cell>
        </row>
        <row r="43">
          <cell r="A43">
            <v>3130</v>
          </cell>
          <cell r="B43" t="str">
            <v>Капітальний ремонт</v>
          </cell>
        </row>
        <row r="44">
          <cell r="A44">
            <v>3131</v>
          </cell>
          <cell r="B44" t="str">
            <v>Капітальний ремонт житлового фонду (приміщень)</v>
          </cell>
        </row>
        <row r="45">
          <cell r="A45">
            <v>3132</v>
          </cell>
          <cell r="B45" t="str">
            <v>Капітальний ремонт інших об'єктів</v>
          </cell>
        </row>
        <row r="46">
          <cell r="A46">
            <v>3140</v>
          </cell>
          <cell r="B46" t="str">
            <v>Реконструкція та реставрація</v>
          </cell>
        </row>
        <row r="47">
          <cell r="A47">
            <v>3141</v>
          </cell>
          <cell r="B47" t="str">
            <v>Реконструкція житлового фонду (приміщень)</v>
          </cell>
        </row>
        <row r="48">
          <cell r="A48">
            <v>3142</v>
          </cell>
          <cell r="B48" t="str">
            <v>Реконструкція та реставрація інших об'єктів</v>
          </cell>
        </row>
        <row r="49">
          <cell r="A49">
            <v>3143</v>
          </cell>
          <cell r="B49" t="str">
            <v>Реставрація пам'яток культури, історії та архітектури</v>
          </cell>
        </row>
        <row r="50">
          <cell r="A50">
            <v>3150</v>
          </cell>
          <cell r="B50" t="str">
            <v>Створення державних запасів і резервів</v>
          </cell>
        </row>
        <row r="51">
          <cell r="A51">
            <v>3160</v>
          </cell>
          <cell r="B51" t="str">
            <v>Придбання землі та нематеріальних активів</v>
          </cell>
        </row>
        <row r="52">
          <cell r="A52">
            <v>3200</v>
          </cell>
          <cell r="B52" t="str">
            <v>Капітальні трансферти</v>
          </cell>
        </row>
        <row r="53">
          <cell r="A53">
            <v>3210</v>
          </cell>
          <cell r="B53" t="str">
            <v>Капітальні трансферти підприємствам (установам, організаціям)</v>
          </cell>
        </row>
        <row r="54">
          <cell r="A54">
            <v>3220</v>
          </cell>
          <cell r="B54" t="str">
            <v>Капітальні трансферти органам державного управління інших рівнів</v>
          </cell>
        </row>
        <row r="55">
          <cell r="A55">
            <v>3230</v>
          </cell>
          <cell r="B55" t="str">
            <v>Капітальні трансферти урядам іноземних держав та міжнародним організаціям</v>
          </cell>
        </row>
        <row r="56">
          <cell r="A56">
            <v>3240</v>
          </cell>
          <cell r="B56" t="str">
            <v>Капітальні трансферти населенню</v>
          </cell>
        </row>
        <row r="57">
          <cell r="A57">
            <v>9000</v>
          </cell>
          <cell r="B57" t="str">
            <v>Нерозподілені видатки</v>
          </cell>
        </row>
      </sheetData>
      <sheetData sheetId="16">
        <row r="1">
          <cell r="A1">
            <v>4000</v>
          </cell>
          <cell r="B1" t="str">
            <v>Кредитування </v>
          </cell>
        </row>
        <row r="2">
          <cell r="A2">
            <v>4100</v>
          </cell>
          <cell r="B2" t="str">
            <v>Внутрішнє кредитування </v>
          </cell>
        </row>
        <row r="3">
          <cell r="A3">
            <v>4110</v>
          </cell>
          <cell r="B3" t="str">
            <v>Надання внутрішніх кредитів </v>
          </cell>
        </row>
        <row r="4">
          <cell r="A4">
            <v>4111</v>
          </cell>
          <cell r="B4" t="str">
            <v>Надання кредитів органам державного управління інших рівнів </v>
          </cell>
        </row>
        <row r="5">
          <cell r="A5">
            <v>4112</v>
          </cell>
          <cell r="B5" t="str">
            <v>Надання кредитів підприємствам, установам, організаціям </v>
          </cell>
        </row>
        <row r="6">
          <cell r="A6">
            <v>4113</v>
          </cell>
          <cell r="B6" t="str">
            <v>Надання інших внутрішніх кредитів </v>
          </cell>
        </row>
        <row r="7">
          <cell r="A7">
            <v>4120</v>
          </cell>
          <cell r="B7" t="str">
            <v>Повернення внутрішніх кредитів </v>
          </cell>
        </row>
        <row r="8">
          <cell r="A8">
            <v>4121</v>
          </cell>
          <cell r="B8" t="str">
            <v>Повернення кредитів органами державного управління інших рівнів </v>
          </cell>
        </row>
        <row r="9">
          <cell r="A9">
            <v>4122</v>
          </cell>
          <cell r="B9" t="str">
            <v>Повернення кредитів підприємствами, установами, організаціями </v>
          </cell>
        </row>
        <row r="10">
          <cell r="A10">
            <v>4123</v>
          </cell>
          <cell r="B10" t="str">
            <v>Повернення інших внутрішніх кредитів </v>
          </cell>
        </row>
        <row r="11">
          <cell r="A11">
            <v>4200</v>
          </cell>
          <cell r="B11" t="str">
            <v>Зовнішнє кредитування </v>
          </cell>
        </row>
        <row r="12">
          <cell r="A12">
            <v>4210</v>
          </cell>
          <cell r="B12" t="str">
            <v>Надання зовнішніх кредитів </v>
          </cell>
        </row>
        <row r="13">
          <cell r="A13">
            <v>4220</v>
          </cell>
          <cell r="B13" t="str">
            <v>Повернення зовнішніх кредитів </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BM124"/>
  <sheetViews>
    <sheetView tabSelected="1" topLeftCell="A103" zoomScale="75" zoomScaleNormal="75" workbookViewId="0">
      <selection activeCell="A134" sqref="A134"/>
    </sheetView>
  </sheetViews>
  <sheetFormatPr defaultRowHeight="12.75" x14ac:dyDescent="0.2"/>
  <cols>
    <col min="1" max="1" width="63.140625" style="1" customWidth="1"/>
    <col min="2" max="2" width="10" style="1" customWidth="1"/>
    <col min="3" max="3" width="14.7109375" style="52" customWidth="1"/>
    <col min="4" max="4" width="13.28515625" style="52" customWidth="1"/>
    <col min="5" max="5" width="16" style="52" customWidth="1"/>
    <col min="6" max="9" width="9.140625" style="1"/>
    <col min="10" max="10" width="12" style="1" customWidth="1"/>
    <col min="11" max="16384" width="9.140625" style="1"/>
  </cols>
  <sheetData>
    <row r="1" spans="1:13" ht="21.75" customHeight="1" x14ac:dyDescent="0.2">
      <c r="B1" s="2" t="s">
        <v>0</v>
      </c>
      <c r="C1" s="2"/>
      <c r="D1" s="2"/>
      <c r="E1" s="2"/>
    </row>
    <row r="2" spans="1:13" ht="48" customHeight="1" x14ac:dyDescent="0.2">
      <c r="B2" s="2"/>
      <c r="C2" s="2"/>
      <c r="D2" s="2"/>
      <c r="E2" s="2"/>
    </row>
    <row r="4" spans="1:13" s="7" customFormat="1" ht="15.75" customHeight="1" x14ac:dyDescent="0.25">
      <c r="A4" s="3"/>
      <c r="B4" s="4" t="s">
        <v>46</v>
      </c>
      <c r="C4" s="4"/>
      <c r="D4" s="4"/>
      <c r="E4" s="4"/>
      <c r="F4" s="5"/>
      <c r="G4" s="6"/>
      <c r="H4" s="6"/>
      <c r="I4" s="6"/>
      <c r="J4" s="6"/>
      <c r="K4" s="5"/>
      <c r="L4" s="5"/>
      <c r="M4" s="5"/>
    </row>
    <row r="5" spans="1:13" s="7" customFormat="1" ht="25.5" customHeight="1" x14ac:dyDescent="0.25">
      <c r="A5" s="8"/>
      <c r="B5" s="9"/>
      <c r="C5" s="9"/>
      <c r="D5" s="9"/>
      <c r="E5" s="9"/>
      <c r="F5" s="10"/>
      <c r="G5" s="11"/>
      <c r="H5" s="12"/>
      <c r="I5" s="12"/>
      <c r="J5" s="12"/>
      <c r="K5" s="13"/>
      <c r="L5" s="13"/>
      <c r="M5" s="13"/>
    </row>
    <row r="6" spans="1:13" s="7" customFormat="1" ht="12.75" customHeight="1" x14ac:dyDescent="0.25">
      <c r="A6" s="3"/>
      <c r="B6" s="14" t="s">
        <v>1</v>
      </c>
      <c r="C6" s="14"/>
      <c r="D6" s="14"/>
      <c r="E6" s="14"/>
      <c r="F6" s="15"/>
      <c r="G6" s="10"/>
      <c r="H6" s="10"/>
      <c r="I6" s="15"/>
      <c r="J6" s="15"/>
      <c r="K6" s="15"/>
      <c r="L6" s="15"/>
      <c r="M6" s="15"/>
    </row>
    <row r="7" spans="1:13" s="7" customFormat="1" ht="26.25" customHeight="1" x14ac:dyDescent="0.25">
      <c r="A7" s="16"/>
      <c r="B7" s="17" t="str">
        <f>[1]Заполнить!$B$14</f>
        <v>Директор департаменту освіти та гуманітарної політики ЧМР</v>
      </c>
      <c r="C7" s="17"/>
      <c r="D7" s="17"/>
      <c r="E7" s="17"/>
      <c r="F7" s="5"/>
      <c r="G7" s="13"/>
      <c r="H7" s="13"/>
      <c r="I7" s="5"/>
      <c r="J7" s="5"/>
      <c r="K7" s="5"/>
      <c r="L7" s="5"/>
      <c r="M7" s="5"/>
    </row>
    <row r="8" spans="1:13" s="21" customFormat="1" ht="12.75" customHeight="1" x14ac:dyDescent="0.2">
      <c r="A8" s="18"/>
      <c r="B8" s="14" t="s">
        <v>2</v>
      </c>
      <c r="C8" s="14"/>
      <c r="D8" s="14"/>
      <c r="E8" s="14"/>
      <c r="F8" s="19"/>
      <c r="G8" s="20"/>
      <c r="H8" s="20"/>
      <c r="I8" s="19"/>
      <c r="J8" s="19"/>
      <c r="K8" s="19"/>
      <c r="L8" s="19"/>
      <c r="M8" s="19"/>
    </row>
    <row r="9" spans="1:13" s="7" customFormat="1" ht="18.75" customHeight="1" x14ac:dyDescent="0.25">
      <c r="A9" s="3"/>
      <c r="B9" s="22"/>
      <c r="C9" s="23"/>
      <c r="D9" s="24" t="str">
        <f>[1]Заполнить!$B$15</f>
        <v>С.П.Воронов</v>
      </c>
      <c r="E9" s="24"/>
      <c r="F9" s="5"/>
      <c r="G9" s="10"/>
      <c r="H9" s="10"/>
      <c r="I9" s="25"/>
      <c r="J9" s="15"/>
      <c r="K9" s="5"/>
      <c r="L9" s="5"/>
      <c r="M9" s="5"/>
    </row>
    <row r="10" spans="1:13" s="21" customFormat="1" ht="12.75" customHeight="1" x14ac:dyDescent="0.2">
      <c r="A10" s="26"/>
      <c r="B10" s="14" t="s">
        <v>3</v>
      </c>
      <c r="C10" s="14"/>
      <c r="D10" s="14" t="s">
        <v>4</v>
      </c>
      <c r="E10" s="14"/>
      <c r="G10" s="27"/>
      <c r="H10" s="27"/>
      <c r="I10" s="28"/>
      <c r="J10" s="19"/>
      <c r="K10" s="29"/>
      <c r="L10" s="29"/>
      <c r="M10" s="29"/>
    </row>
    <row r="11" spans="1:13" s="7" customFormat="1" ht="12.75" customHeight="1" x14ac:dyDescent="0.25">
      <c r="A11" s="3"/>
      <c r="B11" s="30" t="str">
        <f>[1]Заполнить!$B$16</f>
        <v>18 лютого 2019р.</v>
      </c>
      <c r="C11" s="30"/>
      <c r="D11" s="31"/>
      <c r="E11" s="31"/>
      <c r="F11" s="5"/>
      <c r="G11" s="10"/>
      <c r="H11" s="10"/>
      <c r="I11" s="5"/>
      <c r="J11" s="5"/>
      <c r="K11" s="5"/>
      <c r="L11" s="5"/>
      <c r="M11" s="5"/>
    </row>
    <row r="12" spans="1:13" s="7" customFormat="1" ht="12.75" customHeight="1" x14ac:dyDescent="0.25">
      <c r="A12" s="16"/>
      <c r="B12" s="14" t="s">
        <v>5</v>
      </c>
      <c r="C12" s="14"/>
      <c r="D12" s="32"/>
      <c r="E12" s="31" t="s">
        <v>6</v>
      </c>
      <c r="F12" s="15"/>
      <c r="G12" s="13"/>
      <c r="H12" s="13"/>
      <c r="I12" s="5"/>
      <c r="J12" s="15"/>
      <c r="K12" s="15"/>
      <c r="L12" s="15"/>
      <c r="M12" s="15"/>
    </row>
    <row r="13" spans="1:13" s="7" customFormat="1" ht="7.5" customHeight="1" x14ac:dyDescent="0.25">
      <c r="A13" s="16"/>
      <c r="B13" s="33"/>
      <c r="C13" s="31"/>
      <c r="D13" s="31"/>
      <c r="E13" s="31"/>
      <c r="F13" s="15"/>
      <c r="G13" s="13"/>
      <c r="H13" s="13"/>
      <c r="I13" s="5"/>
      <c r="J13" s="15"/>
      <c r="K13" s="15"/>
      <c r="L13" s="15"/>
      <c r="M13" s="15"/>
    </row>
    <row r="14" spans="1:13" ht="39.75" customHeight="1" x14ac:dyDescent="0.3">
      <c r="A14" s="34" t="s">
        <v>7</v>
      </c>
      <c r="B14" s="35"/>
      <c r="C14" s="35"/>
      <c r="D14" s="35"/>
      <c r="E14" s="35"/>
    </row>
    <row r="15" spans="1:13" s="37" customFormat="1" ht="19.5" hidden="1" customHeight="1" x14ac:dyDescent="0.25">
      <c r="A15" s="36" t="s">
        <v>8</v>
      </c>
      <c r="B15" s="36"/>
      <c r="C15" s="36"/>
      <c r="D15" s="36"/>
      <c r="E15" s="36"/>
    </row>
    <row r="16" spans="1:13" s="37" customFormat="1" ht="15.75" hidden="1" customHeight="1" x14ac:dyDescent="0.25">
      <c r="A16" s="38" t="s">
        <v>9</v>
      </c>
      <c r="B16" s="38"/>
      <c r="C16" s="38"/>
      <c r="D16" s="38"/>
      <c r="E16" s="38"/>
      <c r="F16" s="39"/>
      <c r="G16" s="39"/>
      <c r="H16" s="39"/>
      <c r="I16" s="39"/>
      <c r="J16" s="39"/>
    </row>
    <row r="17" spans="1:65" s="37" customFormat="1" ht="20.25" customHeight="1" x14ac:dyDescent="0.25">
      <c r="A17" s="40" t="str">
        <f>CONCATENATE([1]Заполнить!$B$3,"  ",[1]Заполнить!$B$2)</f>
        <v>14202233  Черкаська гімназія №9 ім.О.М.Луценка ЧМР</v>
      </c>
      <c r="B17" s="40"/>
      <c r="C17" s="40"/>
      <c r="D17" s="40"/>
      <c r="E17" s="40"/>
    </row>
    <row r="18" spans="1:65" s="37" customFormat="1" ht="12.75" customHeight="1" x14ac:dyDescent="0.25">
      <c r="A18" s="41" t="s">
        <v>10</v>
      </c>
      <c r="B18" s="41"/>
      <c r="C18" s="41"/>
      <c r="D18" s="41"/>
      <c r="E18" s="41"/>
      <c r="F18" s="39"/>
      <c r="G18" s="39"/>
      <c r="H18" s="39"/>
      <c r="I18" s="39"/>
      <c r="J18" s="39"/>
    </row>
    <row r="19" spans="1:65" s="37" customFormat="1" ht="17.25" customHeight="1" x14ac:dyDescent="0.25">
      <c r="A19" s="40" t="str">
        <f>[1]Заполнить!$B$4</f>
        <v>Черкаси</v>
      </c>
      <c r="B19" s="40"/>
      <c r="C19" s="40"/>
      <c r="D19" s="40"/>
      <c r="E19" s="40"/>
      <c r="F19" s="39"/>
      <c r="G19" s="39"/>
      <c r="H19" s="39"/>
      <c r="I19" s="39"/>
      <c r="J19" s="39"/>
    </row>
    <row r="20" spans="1:65" s="37" customFormat="1" ht="12.75" customHeight="1" x14ac:dyDescent="0.25">
      <c r="A20" s="41" t="s">
        <v>11</v>
      </c>
      <c r="B20" s="41"/>
      <c r="C20" s="41"/>
      <c r="D20" s="41"/>
      <c r="E20" s="41"/>
      <c r="F20" s="39"/>
      <c r="G20" s="39"/>
      <c r="H20" s="39"/>
      <c r="I20" s="39"/>
      <c r="J20" s="39"/>
    </row>
    <row r="21" spans="1:65" s="37" customFormat="1" ht="15.75" customHeight="1" x14ac:dyDescent="0.25">
      <c r="A21" s="42" t="str">
        <f>CONCATENATE("Вид бюджету  ",IF([1]Заполнить!$B$5=1,"ДЕРЖАВНИЙ","МІСЦЕВИЙ"))</f>
        <v>Вид бюджету  МІСЦЕВИЙ</v>
      </c>
      <c r="B21" s="42"/>
      <c r="C21" s="42"/>
      <c r="D21" s="42"/>
      <c r="E21" s="42"/>
      <c r="F21" s="43"/>
      <c r="G21" s="44"/>
      <c r="H21" s="44"/>
      <c r="I21" s="44"/>
      <c r="J21" s="44"/>
    </row>
    <row r="22" spans="1:65" s="37" customFormat="1" ht="48.75" customHeight="1" x14ac:dyDescent="0.25">
      <c r="A22" s="45" t="str">
        <f>IF([1]Заполнить!B5=1,CONCATENATE("код та назва відомчої класифікації видатків та кредитування бюджету   ",[1]Заполнить!$B$22,"  ",[1]Заполнить!$C$22),CONCATENATE("код та назва відомчої класифікації видатків та кредитування бюджету  ",[1]Заполнить!$B$21,"  ",[1]Заполнить!$C$21))</f>
        <v>код та назва відомчої класифікації видатків та кредитування бюджету  06  Департамент освіти та гумнітарної політики ЧМР</v>
      </c>
      <c r="B22" s="45"/>
      <c r="C22" s="45"/>
      <c r="D22" s="45"/>
      <c r="E22" s="45"/>
      <c r="F22" s="43"/>
      <c r="G22" s="44"/>
      <c r="H22" s="44"/>
      <c r="I22" s="44"/>
      <c r="J22" s="44"/>
    </row>
    <row r="23" spans="1:65" s="37" customFormat="1" ht="33.75" customHeight="1" x14ac:dyDescent="0.25">
      <c r="A23" s="45" t="str">
        <f>IF([1]Заполнить!$B$5=1,CONCATENATE("код та назва програмної класифікації видатків та кредитування державного бюджету  ",[1]Заполнить!$B$23,"  ",[1]Заполнить!$C$23),CONCATENATE("код та назва програмної класифікації видатків та кредитування державного бюджету  "))</f>
        <v xml:space="preserve">код та назва програмної класифікації видатків та кредитування державного бюджету  </v>
      </c>
      <c r="B23" s="45"/>
      <c r="C23" s="45"/>
      <c r="D23" s="45"/>
      <c r="E23" s="45"/>
      <c r="F23" s="43"/>
      <c r="G23" s="44"/>
      <c r="H23" s="44"/>
      <c r="I23" s="44"/>
      <c r="J23" s="44"/>
    </row>
    <row r="24" spans="1:65" s="43" customFormat="1" ht="61.5" customHeight="1" x14ac:dyDescent="0.25">
      <c r="A24" s="46" t="str">
        <f>IF([1]Заполнить!$B$5=2,CONCATENATE("(код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",[1]Заполнить!$B$23,"  ",[1]Заполнить!$C$23,")"),CONCATENATE("(код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___________",")"))</f>
        <v>(код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0611020  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v>
      </c>
      <c r="B24" s="46"/>
      <c r="C24" s="46"/>
      <c r="D24" s="46"/>
      <c r="E24" s="46"/>
      <c r="F24" s="47"/>
    </row>
    <row r="25" spans="1:65" s="43" customFormat="1" ht="15.75" customHeight="1" x14ac:dyDescent="0.25">
      <c r="A25" s="48"/>
      <c r="B25" s="49"/>
      <c r="C25" s="50"/>
      <c r="D25" s="50"/>
      <c r="E25" s="50"/>
      <c r="F25" s="47"/>
    </row>
    <row r="26" spans="1:65" ht="12.75" customHeight="1" x14ac:dyDescent="0.2">
      <c r="A26" s="51"/>
      <c r="B26" s="51"/>
      <c r="C26" s="51"/>
      <c r="D26" s="51"/>
      <c r="E26" s="51" t="s">
        <v>12</v>
      </c>
      <c r="F26" s="52"/>
      <c r="G26" s="52"/>
      <c r="H26" s="52"/>
      <c r="I26" s="52"/>
    </row>
    <row r="27" spans="1:65" s="56" customFormat="1" ht="12.75" customHeight="1" x14ac:dyDescent="0.2">
      <c r="A27" s="53" t="s">
        <v>13</v>
      </c>
      <c r="B27" s="54" t="s">
        <v>14</v>
      </c>
      <c r="C27" s="55" t="s">
        <v>15</v>
      </c>
      <c r="D27" s="55"/>
      <c r="E27" s="54" t="s">
        <v>16</v>
      </c>
    </row>
    <row r="28" spans="1:65" s="56" customFormat="1" ht="33" customHeight="1" x14ac:dyDescent="0.2">
      <c r="A28" s="53"/>
      <c r="B28" s="54"/>
      <c r="C28" s="57" t="s">
        <v>17</v>
      </c>
      <c r="D28" s="57" t="s">
        <v>18</v>
      </c>
      <c r="E28" s="54"/>
    </row>
    <row r="29" spans="1:65" s="58" customFormat="1" ht="15" customHeight="1" x14ac:dyDescent="0.2">
      <c r="A29" s="58">
        <v>1</v>
      </c>
      <c r="B29" s="58">
        <v>2</v>
      </c>
      <c r="C29" s="58">
        <v>3</v>
      </c>
      <c r="D29" s="58">
        <v>4</v>
      </c>
      <c r="E29" s="58">
        <v>5</v>
      </c>
      <c r="F29" s="59"/>
      <c r="G29" s="59"/>
      <c r="H29" s="59"/>
      <c r="I29" s="59"/>
      <c r="J29" s="59"/>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row>
    <row r="30" spans="1:65" s="37" customFormat="1" ht="15" x14ac:dyDescent="0.25">
      <c r="A30" s="61" t="s">
        <v>19</v>
      </c>
      <c r="B30" s="62" t="s">
        <v>20</v>
      </c>
      <c r="C30" s="63">
        <f>C31</f>
        <v>21615887.469999999</v>
      </c>
      <c r="D30" s="63">
        <f>D32</f>
        <v>2214842</v>
      </c>
      <c r="E30" s="63">
        <f>C30+D30</f>
        <v>23830729.469999999</v>
      </c>
      <c r="F30" s="64"/>
      <c r="G30" s="64"/>
      <c r="H30" s="64"/>
      <c r="I30" s="64"/>
      <c r="J30" s="64"/>
    </row>
    <row r="31" spans="1:65" s="37" customFormat="1" ht="13.5" customHeight="1" x14ac:dyDescent="0.25">
      <c r="A31" s="65" t="s">
        <v>21</v>
      </c>
      <c r="B31" s="62" t="s">
        <v>20</v>
      </c>
      <c r="C31" s="63">
        <f>C50</f>
        <v>21615887.469999999</v>
      </c>
      <c r="D31" s="63" t="s">
        <v>20</v>
      </c>
      <c r="E31" s="63">
        <f>C31</f>
        <v>21615887.469999999</v>
      </c>
    </row>
    <row r="32" spans="1:65" s="37" customFormat="1" ht="15" x14ac:dyDescent="0.25">
      <c r="A32" s="65" t="s">
        <v>22</v>
      </c>
      <c r="B32" s="62" t="s">
        <v>20</v>
      </c>
      <c r="C32" s="63">
        <v>0</v>
      </c>
      <c r="D32" s="63">
        <f>D33+D39</f>
        <v>2214842</v>
      </c>
      <c r="E32" s="63">
        <f>D32</f>
        <v>2214842</v>
      </c>
    </row>
    <row r="33" spans="1:5" s="37" customFormat="1" ht="32.25" customHeight="1" x14ac:dyDescent="0.25">
      <c r="A33" s="66" t="s">
        <v>23</v>
      </c>
      <c r="B33" s="67">
        <v>25010000</v>
      </c>
      <c r="C33" s="63" t="s">
        <v>20</v>
      </c>
      <c r="D33" s="68">
        <v>2214842</v>
      </c>
      <c r="E33" s="63">
        <f t="shared" ref="E33:E47" si="0">D33</f>
        <v>2214842</v>
      </c>
    </row>
    <row r="34" spans="1:5" s="37" customFormat="1" ht="31.5" hidden="1" customHeight="1" x14ac:dyDescent="0.25">
      <c r="A34" s="66" t="s">
        <v>24</v>
      </c>
      <c r="B34" s="67">
        <v>25010100</v>
      </c>
      <c r="C34" s="63" t="s">
        <v>25</v>
      </c>
      <c r="D34" s="69">
        <v>0</v>
      </c>
      <c r="E34" s="63">
        <f t="shared" si="0"/>
        <v>0</v>
      </c>
    </row>
    <row r="35" spans="1:5" s="37" customFormat="1" ht="32.25" hidden="1" customHeight="1" x14ac:dyDescent="0.25">
      <c r="A35" s="66" t="s">
        <v>26</v>
      </c>
      <c r="B35" s="67">
        <v>25010200</v>
      </c>
      <c r="C35" s="63" t="s">
        <v>25</v>
      </c>
      <c r="D35" s="69">
        <v>0</v>
      </c>
      <c r="E35" s="63">
        <f t="shared" si="0"/>
        <v>0</v>
      </c>
    </row>
    <row r="36" spans="1:5" s="37" customFormat="1" ht="17.25" hidden="1" customHeight="1" x14ac:dyDescent="0.25">
      <c r="A36" s="66" t="s">
        <v>27</v>
      </c>
      <c r="B36" s="67">
        <v>25010300</v>
      </c>
      <c r="C36" s="63" t="s">
        <v>25</v>
      </c>
      <c r="D36" s="69">
        <v>0</v>
      </c>
      <c r="E36" s="63">
        <f t="shared" si="0"/>
        <v>0</v>
      </c>
    </row>
    <row r="37" spans="1:5" s="37" customFormat="1" ht="32.25" hidden="1" customHeight="1" x14ac:dyDescent="0.25">
      <c r="A37" s="66" t="s">
        <v>28</v>
      </c>
      <c r="B37" s="67">
        <v>25010400</v>
      </c>
      <c r="C37" s="63" t="s">
        <v>25</v>
      </c>
      <c r="D37" s="69">
        <v>0</v>
      </c>
      <c r="E37" s="63">
        <f t="shared" si="0"/>
        <v>0</v>
      </c>
    </row>
    <row r="38" spans="1:5" s="37" customFormat="1" ht="15" x14ac:dyDescent="0.25">
      <c r="A38" s="65" t="s">
        <v>29</v>
      </c>
      <c r="B38" s="62"/>
      <c r="C38" s="63"/>
      <c r="D38" s="69">
        <v>0</v>
      </c>
      <c r="E38" s="63">
        <f t="shared" si="0"/>
        <v>0</v>
      </c>
    </row>
    <row r="39" spans="1:5" s="37" customFormat="1" ht="15" x14ac:dyDescent="0.25">
      <c r="A39" s="66" t="s">
        <v>30</v>
      </c>
      <c r="B39" s="62">
        <v>25020000</v>
      </c>
      <c r="C39" s="63" t="s">
        <v>20</v>
      </c>
      <c r="D39" s="68">
        <f>SUM(D40:D42)</f>
        <v>0</v>
      </c>
      <c r="E39" s="63">
        <f t="shared" si="0"/>
        <v>0</v>
      </c>
    </row>
    <row r="40" spans="1:5" s="37" customFormat="1" ht="15" hidden="1" x14ac:dyDescent="0.25">
      <c r="A40" s="66" t="s">
        <v>31</v>
      </c>
      <c r="B40" s="62">
        <v>25020100</v>
      </c>
      <c r="C40" s="63" t="s">
        <v>25</v>
      </c>
      <c r="D40" s="69">
        <v>0</v>
      </c>
      <c r="E40" s="63">
        <f t="shared" si="0"/>
        <v>0</v>
      </c>
    </row>
    <row r="41" spans="1:5" s="37" customFormat="1" ht="91.5" hidden="1" customHeight="1" x14ac:dyDescent="0.25">
      <c r="A41" s="66" t="s">
        <v>32</v>
      </c>
      <c r="B41" s="67">
        <v>25020200</v>
      </c>
      <c r="C41" s="63" t="s">
        <v>25</v>
      </c>
      <c r="D41" s="69">
        <v>0</v>
      </c>
      <c r="E41" s="63">
        <f t="shared" si="0"/>
        <v>0</v>
      </c>
    </row>
    <row r="42" spans="1:5" s="37" customFormat="1" ht="54" hidden="1" customHeight="1" x14ac:dyDescent="0.25">
      <c r="A42" s="70" t="s">
        <v>33</v>
      </c>
      <c r="B42" s="67">
        <v>25020300</v>
      </c>
      <c r="C42" s="63" t="s">
        <v>25</v>
      </c>
      <c r="D42" s="69">
        <v>0</v>
      </c>
      <c r="E42" s="63">
        <v>0</v>
      </c>
    </row>
    <row r="43" spans="1:5" s="37" customFormat="1" ht="42.75" hidden="1" customHeight="1" x14ac:dyDescent="0.25">
      <c r="A43" s="70" t="s">
        <v>34</v>
      </c>
      <c r="B43" s="67">
        <v>25020400</v>
      </c>
      <c r="C43" s="63" t="s">
        <v>25</v>
      </c>
      <c r="D43" s="69">
        <v>0</v>
      </c>
      <c r="E43" s="63">
        <v>0</v>
      </c>
    </row>
    <row r="44" spans="1:5" s="37" customFormat="1" ht="15" x14ac:dyDescent="0.25">
      <c r="A44" s="65" t="s">
        <v>29</v>
      </c>
      <c r="B44" s="62"/>
      <c r="C44" s="63"/>
      <c r="D44" s="69">
        <v>0</v>
      </c>
      <c r="E44" s="63">
        <f t="shared" si="0"/>
        <v>0</v>
      </c>
    </row>
    <row r="45" spans="1:5" s="37" customFormat="1" ht="15" x14ac:dyDescent="0.25">
      <c r="A45" s="66" t="s">
        <v>35</v>
      </c>
      <c r="B45" s="62"/>
      <c r="C45" s="63" t="s">
        <v>20</v>
      </c>
      <c r="D45" s="69">
        <v>0</v>
      </c>
      <c r="E45" s="63">
        <f t="shared" si="0"/>
        <v>0</v>
      </c>
    </row>
    <row r="46" spans="1:5" s="37" customFormat="1" ht="18" customHeight="1" x14ac:dyDescent="0.25">
      <c r="A46" s="70" t="s">
        <v>36</v>
      </c>
      <c r="B46" s="62"/>
      <c r="C46" s="63" t="s">
        <v>20</v>
      </c>
      <c r="D46" s="69">
        <v>0</v>
      </c>
      <c r="E46" s="63">
        <f t="shared" si="0"/>
        <v>0</v>
      </c>
    </row>
    <row r="47" spans="1:5" s="37" customFormat="1" ht="30" x14ac:dyDescent="0.25">
      <c r="A47" s="66" t="s">
        <v>37</v>
      </c>
      <c r="B47" s="62"/>
      <c r="C47" s="63" t="s">
        <v>20</v>
      </c>
      <c r="D47" s="69">
        <v>0</v>
      </c>
      <c r="E47" s="63">
        <f t="shared" si="0"/>
        <v>0</v>
      </c>
    </row>
    <row r="48" spans="1:5" s="37" customFormat="1" ht="15" x14ac:dyDescent="0.25">
      <c r="A48" s="71" t="s">
        <v>38</v>
      </c>
      <c r="B48" s="62"/>
      <c r="C48" s="63" t="s">
        <v>20</v>
      </c>
      <c r="D48" s="69"/>
      <c r="E48" s="63"/>
    </row>
    <row r="49" spans="1:6" s="37" customFormat="1" ht="15" x14ac:dyDescent="0.25">
      <c r="A49" s="72"/>
      <c r="B49" s="62"/>
      <c r="C49" s="63" t="s">
        <v>20</v>
      </c>
      <c r="D49" s="69" t="s">
        <v>39</v>
      </c>
      <c r="E49" s="63" t="s">
        <v>39</v>
      </c>
    </row>
    <row r="50" spans="1:6" s="37" customFormat="1" ht="15" x14ac:dyDescent="0.25">
      <c r="A50" s="61" t="s">
        <v>40</v>
      </c>
      <c r="B50" s="62" t="s">
        <v>20</v>
      </c>
      <c r="C50" s="73">
        <f>C51+C86+C106+C107+C111</f>
        <v>21615887.469999999</v>
      </c>
      <c r="D50" s="73">
        <f>D51+D86+D106+D107+D111</f>
        <v>2214842</v>
      </c>
      <c r="E50" s="74">
        <f t="shared" ref="E50:E74" si="1">SUM(C50:D50)</f>
        <v>23830729.469999999</v>
      </c>
      <c r="F50" s="75"/>
    </row>
    <row r="51" spans="1:6" s="37" customFormat="1" ht="17.25" customHeight="1" x14ac:dyDescent="0.25">
      <c r="A51" s="76" t="str">
        <f>VLOOKUP(B51,[1]ДовКЕКВ!A$1:B$65536,2,FALSE)</f>
        <v>Поточні видатки</v>
      </c>
      <c r="B51" s="77">
        <v>2000</v>
      </c>
      <c r="C51" s="73">
        <f>C52+C57+C74+C77+C81+C85</f>
        <v>21615887.469999999</v>
      </c>
      <c r="D51" s="73">
        <f>D52+D57+D74+D77+D81+D85</f>
        <v>2119842</v>
      </c>
      <c r="E51" s="74">
        <f t="shared" si="1"/>
        <v>23735729.469999999</v>
      </c>
    </row>
    <row r="52" spans="1:6" s="37" customFormat="1" ht="15" x14ac:dyDescent="0.25">
      <c r="A52" s="76" t="str">
        <f>VLOOKUP(B52,[1]ДовКЕКВ!A$1:B$65536,2,FALSE)</f>
        <v>Оплата праці і нарахування на заробітну плату</v>
      </c>
      <c r="B52" s="77">
        <v>2100</v>
      </c>
      <c r="C52" s="73">
        <f>C53+C56</f>
        <v>17863649.469999999</v>
      </c>
      <c r="D52" s="73">
        <f>D53+D56</f>
        <v>1822362</v>
      </c>
      <c r="E52" s="74">
        <f t="shared" si="1"/>
        <v>19686011.469999999</v>
      </c>
    </row>
    <row r="53" spans="1:6" s="37" customFormat="1" ht="15" x14ac:dyDescent="0.25">
      <c r="A53" s="76" t="str">
        <f>VLOOKUP(B53,[1]ДовКЕКВ!A$1:B$65536,2,FALSE)</f>
        <v>Оплата праці</v>
      </c>
      <c r="B53" s="77">
        <v>2110</v>
      </c>
      <c r="C53" s="73">
        <f>SUM(C54:C55)</f>
        <v>14628963.939999999</v>
      </c>
      <c r="D53" s="73">
        <f>SUM(D54:D55)</f>
        <v>1493739</v>
      </c>
      <c r="E53" s="74">
        <f t="shared" si="1"/>
        <v>16122702.939999999</v>
      </c>
    </row>
    <row r="54" spans="1:6" s="81" customFormat="1" ht="15" x14ac:dyDescent="0.2">
      <c r="A54" s="78" t="str">
        <f>VLOOKUP(B54,[1]ДовКЕКВ!A$1:B$65536,2,FALSE)</f>
        <v>Заробітна плата</v>
      </c>
      <c r="B54" s="79">
        <v>2111</v>
      </c>
      <c r="C54" s="80">
        <v>14628963.939999999</v>
      </c>
      <c r="D54" s="80">
        <v>1493739</v>
      </c>
      <c r="E54" s="74">
        <f t="shared" si="1"/>
        <v>16122702.939999999</v>
      </c>
    </row>
    <row r="55" spans="1:6" s="82" customFormat="1" ht="17.25" customHeight="1" x14ac:dyDescent="0.25">
      <c r="A55" s="78" t="str">
        <f>VLOOKUP(B55,[1]ДовКЕКВ!A$1:B$65536,2,FALSE)</f>
        <v>Грошове забезпечення військовослужбовців</v>
      </c>
      <c r="B55" s="79">
        <v>2112</v>
      </c>
      <c r="C55" s="80">
        <v>0</v>
      </c>
      <c r="D55" s="80">
        <v>0</v>
      </c>
      <c r="E55" s="74">
        <f t="shared" si="1"/>
        <v>0</v>
      </c>
    </row>
    <row r="56" spans="1:6" s="37" customFormat="1" ht="15" x14ac:dyDescent="0.25">
      <c r="A56" s="76" t="str">
        <f>VLOOKUP(B56,[1]ДовКЕКВ!A$1:B$65536,2,FALSE)</f>
        <v>Нарахування на оплату праці</v>
      </c>
      <c r="B56" s="77">
        <v>2120</v>
      </c>
      <c r="C56" s="80">
        <v>3234685.53</v>
      </c>
      <c r="D56" s="80">
        <v>328623</v>
      </c>
      <c r="E56" s="74">
        <f t="shared" si="1"/>
        <v>3563308.53</v>
      </c>
    </row>
    <row r="57" spans="1:6" s="37" customFormat="1" ht="15" x14ac:dyDescent="0.25">
      <c r="A57" s="76" t="str">
        <f>VLOOKUP(B57,[1]ДовКЕКВ!A$1:B$65536,2,FALSE)</f>
        <v>Використання товарів і послуг</v>
      </c>
      <c r="B57" s="77">
        <v>2200</v>
      </c>
      <c r="C57" s="73">
        <f>SUM(C58:C64)+C71</f>
        <v>3743244</v>
      </c>
      <c r="D57" s="73">
        <f>SUM(D58:D64)+D71</f>
        <v>292620</v>
      </c>
      <c r="E57" s="74">
        <f t="shared" si="1"/>
        <v>4035864</v>
      </c>
    </row>
    <row r="58" spans="1:6" s="37" customFormat="1" ht="15" x14ac:dyDescent="0.25">
      <c r="A58" s="76" t="str">
        <f>VLOOKUP(B58,[1]ДовКЕКВ!A$1:B$65536,2,FALSE)</f>
        <v>Предмети, матеріали, обладнання та інвентар</v>
      </c>
      <c r="B58" s="77">
        <v>2210</v>
      </c>
      <c r="C58" s="80">
        <v>314900</v>
      </c>
      <c r="D58" s="80">
        <v>150000</v>
      </c>
      <c r="E58" s="74">
        <f t="shared" si="1"/>
        <v>464900</v>
      </c>
    </row>
    <row r="59" spans="1:6" s="37" customFormat="1" ht="15" x14ac:dyDescent="0.25">
      <c r="A59" s="76" t="str">
        <f>VLOOKUP(B59,[1]ДовКЕКВ!A$1:B$65536,2,FALSE)</f>
        <v>Медикаменти та перев'язувальні матеріали</v>
      </c>
      <c r="B59" s="77">
        <v>2220</v>
      </c>
      <c r="C59" s="80">
        <v>2600</v>
      </c>
      <c r="D59" s="80">
        <v>4300</v>
      </c>
      <c r="E59" s="74">
        <f t="shared" si="1"/>
        <v>6900</v>
      </c>
    </row>
    <row r="60" spans="1:6" s="37" customFormat="1" ht="15" x14ac:dyDescent="0.25">
      <c r="A60" s="76" t="str">
        <f>VLOOKUP(B60,[1]ДовКЕКВ!A$1:B$65536,2,FALSE)</f>
        <v>Продукти харчування</v>
      </c>
      <c r="B60" s="77">
        <v>2230</v>
      </c>
      <c r="C60" s="80">
        <v>984500</v>
      </c>
      <c r="D60" s="80">
        <v>0</v>
      </c>
      <c r="E60" s="74">
        <f t="shared" si="1"/>
        <v>984500</v>
      </c>
    </row>
    <row r="61" spans="1:6" s="82" customFormat="1" ht="15" x14ac:dyDescent="0.25">
      <c r="A61" s="76" t="str">
        <f>VLOOKUP(B61,[1]ДовКЕКВ!A$1:B$65536,2,FALSE)</f>
        <v>Оплата послуг (крім комунальних)</v>
      </c>
      <c r="B61" s="77">
        <v>2240</v>
      </c>
      <c r="C61" s="80">
        <v>1119000</v>
      </c>
      <c r="D61" s="80">
        <v>102000</v>
      </c>
      <c r="E61" s="74">
        <f t="shared" si="1"/>
        <v>1221000</v>
      </c>
    </row>
    <row r="62" spans="1:6" s="82" customFormat="1" ht="15" x14ac:dyDescent="0.25">
      <c r="A62" s="76" t="str">
        <f>VLOOKUP(B62,[1]ДовКЕКВ!A$1:B$65536,2,FALSE)</f>
        <v>Видатки на відрядження</v>
      </c>
      <c r="B62" s="77">
        <v>2250</v>
      </c>
      <c r="C62" s="80">
        <v>10900</v>
      </c>
      <c r="D62" s="80">
        <v>25120</v>
      </c>
      <c r="E62" s="74">
        <f t="shared" si="1"/>
        <v>36020</v>
      </c>
    </row>
    <row r="63" spans="1:6" s="82" customFormat="1" ht="15" x14ac:dyDescent="0.25">
      <c r="A63" s="76" t="str">
        <f>VLOOKUP(B63,[1]ДовКЕКВ!A$1:B$65536,2,FALSE)</f>
        <v>Видатки та заходи спеціального призначення</v>
      </c>
      <c r="B63" s="77">
        <v>2260</v>
      </c>
      <c r="C63" s="80">
        <v>0</v>
      </c>
      <c r="D63" s="80">
        <v>0</v>
      </c>
      <c r="E63" s="74">
        <f t="shared" si="1"/>
        <v>0</v>
      </c>
    </row>
    <row r="64" spans="1:6" s="37" customFormat="1" ht="15" x14ac:dyDescent="0.25">
      <c r="A64" s="76" t="str">
        <f>VLOOKUP(B64,[1]ДовКЕКВ!A$1:B$65536,2,FALSE)</f>
        <v>Оплата комунальних послуг та енергоносіїв</v>
      </c>
      <c r="B64" s="77">
        <v>2270</v>
      </c>
      <c r="C64" s="73">
        <f>SUM(C65:C70)</f>
        <v>1304244</v>
      </c>
      <c r="D64" s="73">
        <f>SUM(D65:D70)</f>
        <v>8800</v>
      </c>
      <c r="E64" s="74">
        <f>SUM(C64:D64)</f>
        <v>1313044</v>
      </c>
    </row>
    <row r="65" spans="1:5" s="37" customFormat="1" ht="15" x14ac:dyDescent="0.25">
      <c r="A65" s="76" t="str">
        <f>VLOOKUP(B65,[1]ДовКЕКВ!A$1:B$65536,2,FALSE)</f>
        <v>Оплата теплопостачання</v>
      </c>
      <c r="B65" s="77">
        <v>2271</v>
      </c>
      <c r="C65" s="80">
        <v>1002269</v>
      </c>
      <c r="D65" s="80">
        <v>6300</v>
      </c>
      <c r="E65" s="74">
        <f t="shared" si="1"/>
        <v>1008569</v>
      </c>
    </row>
    <row r="66" spans="1:5" s="37" customFormat="1" ht="15" x14ac:dyDescent="0.25">
      <c r="A66" s="78" t="str">
        <f>VLOOKUP(B66,[1]ДовКЕКВ!A$1:B$65536,2,FALSE)</f>
        <v>Оплата водопостачання та водовідведення</v>
      </c>
      <c r="B66" s="79">
        <v>2272</v>
      </c>
      <c r="C66" s="80">
        <v>61813</v>
      </c>
      <c r="D66" s="80">
        <v>800</v>
      </c>
      <c r="E66" s="74">
        <f t="shared" si="1"/>
        <v>62613</v>
      </c>
    </row>
    <row r="67" spans="1:5" s="37" customFormat="1" ht="15" x14ac:dyDescent="0.25">
      <c r="A67" s="78" t="str">
        <f>VLOOKUP(B67,[1]ДовКЕКВ!A$1:B$65536,2,FALSE)</f>
        <v>Оплата електроенергії</v>
      </c>
      <c r="B67" s="79">
        <v>2273</v>
      </c>
      <c r="C67" s="80">
        <v>225912</v>
      </c>
      <c r="D67" s="80">
        <v>1700</v>
      </c>
      <c r="E67" s="74">
        <f t="shared" si="1"/>
        <v>227612</v>
      </c>
    </row>
    <row r="68" spans="1:5" s="37" customFormat="1" ht="15" x14ac:dyDescent="0.25">
      <c r="A68" s="78" t="str">
        <f>VLOOKUP(B68,[1]ДовКЕКВ!A$1:B$65536,2,FALSE)</f>
        <v>Оплата природного газу</v>
      </c>
      <c r="B68" s="79">
        <v>2274</v>
      </c>
      <c r="C68" s="80">
        <v>0</v>
      </c>
      <c r="D68" s="80">
        <v>0</v>
      </c>
      <c r="E68" s="74">
        <f t="shared" si="1"/>
        <v>0</v>
      </c>
    </row>
    <row r="69" spans="1:5" s="37" customFormat="1" ht="15" x14ac:dyDescent="0.25">
      <c r="A69" s="78" t="str">
        <f>VLOOKUP(B69,[1]ДовКЕКВ!A$1:B$65536,2,FALSE)</f>
        <v>Оплата інших енергоносіїв та інших комунальних послуг</v>
      </c>
      <c r="B69" s="79">
        <v>2275</v>
      </c>
      <c r="C69" s="80">
        <v>14250</v>
      </c>
      <c r="D69" s="80">
        <v>0</v>
      </c>
      <c r="E69" s="74">
        <f t="shared" si="1"/>
        <v>14250</v>
      </c>
    </row>
    <row r="70" spans="1:5" s="37" customFormat="1" ht="15" x14ac:dyDescent="0.25">
      <c r="A70" s="78" t="str">
        <f>VLOOKUP(B70,[1]ДовКЕКВ!A$1:B$65536,2,FALSE)</f>
        <v xml:space="preserve">Оплата енергосервісу </v>
      </c>
      <c r="B70" s="79">
        <v>2276</v>
      </c>
      <c r="C70" s="80">
        <v>0</v>
      </c>
      <c r="D70" s="80">
        <v>0</v>
      </c>
      <c r="E70" s="74">
        <f>SUM(C70:D70)</f>
        <v>0</v>
      </c>
    </row>
    <row r="71" spans="1:5" s="82" customFormat="1" ht="26.25" x14ac:dyDescent="0.25">
      <c r="A71" s="76" t="str">
        <f>VLOOKUP(B71,[1]ДовКЕКВ!A$1:B$65536,2,FALSE)</f>
        <v>Дослідження і розробки, окремі заходи по реалізації державних (регіональних) програм</v>
      </c>
      <c r="B71" s="77">
        <v>2280</v>
      </c>
      <c r="C71" s="73">
        <f>SUM(C72:C73)</f>
        <v>7100</v>
      </c>
      <c r="D71" s="73">
        <f>SUM(D72:D73)</f>
        <v>2400</v>
      </c>
      <c r="E71" s="74">
        <f t="shared" si="1"/>
        <v>9500</v>
      </c>
    </row>
    <row r="72" spans="1:5" s="82" customFormat="1" ht="26.25" x14ac:dyDescent="0.25">
      <c r="A72" s="78" t="str">
        <f>VLOOKUP(B72,[1]ДовКЕКВ!A$1:B$65536,2,FALSE)</f>
        <v>Дослідження і розробки, окремі заходи розвитку по реалізації державних (регіональних) програм</v>
      </c>
      <c r="B72" s="79">
        <v>2281</v>
      </c>
      <c r="C72" s="80">
        <v>0</v>
      </c>
      <c r="D72" s="80">
        <v>0</v>
      </c>
      <c r="E72" s="74">
        <f t="shared" si="1"/>
        <v>0</v>
      </c>
    </row>
    <row r="73" spans="1:5" s="82" customFormat="1" ht="26.25" x14ac:dyDescent="0.25">
      <c r="A73" s="78" t="str">
        <f>VLOOKUP(B73,[1]ДовКЕКВ!A$1:B$65536,2,FALSE)</f>
        <v>Окремі заходи по реалізації державних (регіональних) програм, не віднесені до заходів розвитку</v>
      </c>
      <c r="B73" s="79">
        <v>2282</v>
      </c>
      <c r="C73" s="80">
        <v>7100</v>
      </c>
      <c r="D73" s="80">
        <v>2400</v>
      </c>
      <c r="E73" s="74">
        <f t="shared" si="1"/>
        <v>9500</v>
      </c>
    </row>
    <row r="74" spans="1:5" s="81" customFormat="1" ht="15" x14ac:dyDescent="0.2">
      <c r="A74" s="76" t="str">
        <f>VLOOKUP(B74,[1]ДовКЕКВ!A$1:B$65536,2,FALSE)</f>
        <v>Обслуговування боргових зобов'язань</v>
      </c>
      <c r="B74" s="77">
        <v>2400</v>
      </c>
      <c r="C74" s="73">
        <f>SUM(C75:C76)</f>
        <v>0</v>
      </c>
      <c r="D74" s="73">
        <f>SUM(D75:D76)</f>
        <v>0</v>
      </c>
      <c r="E74" s="74">
        <f t="shared" si="1"/>
        <v>0</v>
      </c>
    </row>
    <row r="75" spans="1:5" s="81" customFormat="1" ht="15" x14ac:dyDescent="0.2">
      <c r="A75" s="76" t="str">
        <f>VLOOKUP(B75,[1]ДовКЕКВ!A$1:B$65536,2,FALSE)</f>
        <v>Обслуговування внутрішніх боргових зобов'язань</v>
      </c>
      <c r="B75" s="77">
        <v>2410</v>
      </c>
      <c r="C75" s="80">
        <v>0</v>
      </c>
      <c r="D75" s="80">
        <v>0</v>
      </c>
      <c r="E75" s="74">
        <f>SUM(C75:D75)</f>
        <v>0</v>
      </c>
    </row>
    <row r="76" spans="1:5" s="82" customFormat="1" ht="16.5" customHeight="1" x14ac:dyDescent="0.25">
      <c r="A76" s="76" t="str">
        <f>VLOOKUP(B76,[1]ДовКЕКВ!A$1:B$65536,2,FALSE)</f>
        <v>Обслуговування зовнішніх боргових зобов'язань</v>
      </c>
      <c r="B76" s="77">
        <v>2420</v>
      </c>
      <c r="C76" s="80">
        <v>0</v>
      </c>
      <c r="D76" s="80">
        <v>0</v>
      </c>
      <c r="E76" s="74">
        <f>SUM(C76:D76)</f>
        <v>0</v>
      </c>
    </row>
    <row r="77" spans="1:5" s="82" customFormat="1" ht="14.25" customHeight="1" x14ac:dyDescent="0.25">
      <c r="A77" s="76" t="str">
        <f>VLOOKUP(B77,[1]ДовКЕКВ!A$1:B$65536,2,FALSE)</f>
        <v>Поточні трансферти</v>
      </c>
      <c r="B77" s="77">
        <v>2600</v>
      </c>
      <c r="C77" s="73">
        <f>SUM(C78:C80)</f>
        <v>0</v>
      </c>
      <c r="D77" s="73">
        <f>SUM(D78:D80)</f>
        <v>0</v>
      </c>
      <c r="E77" s="74">
        <f t="shared" ref="E77:E110" si="2">SUM(C77:D77)</f>
        <v>0</v>
      </c>
    </row>
    <row r="78" spans="1:5" s="82" customFormat="1" ht="15" x14ac:dyDescent="0.25">
      <c r="A78" s="76" t="str">
        <f>VLOOKUP(B78,[1]ДовКЕКВ!A$1:B$65536,2,FALSE)</f>
        <v>Субсидії та поточні трансферти підприємствам (установам, організаціям)</v>
      </c>
      <c r="B78" s="77">
        <v>2610</v>
      </c>
      <c r="C78" s="80">
        <v>0</v>
      </c>
      <c r="D78" s="80">
        <v>0</v>
      </c>
      <c r="E78" s="74">
        <f t="shared" si="2"/>
        <v>0</v>
      </c>
    </row>
    <row r="79" spans="1:5" s="37" customFormat="1" ht="15" x14ac:dyDescent="0.25">
      <c r="A79" s="76" t="str">
        <f>VLOOKUP(B79,[1]ДовКЕКВ!A$1:B$65536,2,FALSE)</f>
        <v>Поточні трансферти органам державного управління інших рівнів</v>
      </c>
      <c r="B79" s="77">
        <v>2620</v>
      </c>
      <c r="C79" s="80">
        <v>0</v>
      </c>
      <c r="D79" s="80">
        <v>0</v>
      </c>
      <c r="E79" s="74">
        <f t="shared" si="2"/>
        <v>0</v>
      </c>
    </row>
    <row r="80" spans="1:5" s="37" customFormat="1" ht="26.25" x14ac:dyDescent="0.25">
      <c r="A80" s="76" t="str">
        <f>VLOOKUP(B80,[1]ДовКЕКВ!A$1:B$65536,2,FALSE)</f>
        <v>Поточні трансферти урядам іноземних держав та міжнародним організаціям</v>
      </c>
      <c r="B80" s="77">
        <v>2630</v>
      </c>
      <c r="C80" s="80" t="s">
        <v>41</v>
      </c>
      <c r="D80" s="80">
        <v>0</v>
      </c>
      <c r="E80" s="74">
        <f t="shared" si="2"/>
        <v>0</v>
      </c>
    </row>
    <row r="81" spans="1:5" s="37" customFormat="1" ht="15" customHeight="1" x14ac:dyDescent="0.25">
      <c r="A81" s="76" t="str">
        <f>VLOOKUP(B81,[1]ДовКЕКВ!A$1:B$65536,2,FALSE)</f>
        <v>Соціальне забезпечення</v>
      </c>
      <c r="B81" s="77">
        <v>2700</v>
      </c>
      <c r="C81" s="73">
        <f>SUM(C82:C84)</f>
        <v>8994</v>
      </c>
      <c r="D81" s="73">
        <f>SUM(D82:D84)</f>
        <v>0</v>
      </c>
      <c r="E81" s="74">
        <f t="shared" si="2"/>
        <v>8994</v>
      </c>
    </row>
    <row r="82" spans="1:5" s="82" customFormat="1" ht="15" x14ac:dyDescent="0.25">
      <c r="A82" s="76" t="str">
        <f>VLOOKUP(B82,[1]ДовКЕКВ!A$1:B$65536,2,FALSE)</f>
        <v>Виплата пенсій і допомоги</v>
      </c>
      <c r="B82" s="77">
        <v>2710</v>
      </c>
      <c r="C82" s="80">
        <v>0</v>
      </c>
      <c r="D82" s="80">
        <v>0</v>
      </c>
      <c r="E82" s="74">
        <f t="shared" si="2"/>
        <v>0</v>
      </c>
    </row>
    <row r="83" spans="1:5" s="81" customFormat="1" ht="15" x14ac:dyDescent="0.2">
      <c r="A83" s="76" t="str">
        <f>VLOOKUP(B83,[1]ДовКЕКВ!A$1:B$65536,2,FALSE)</f>
        <v>Стипендії</v>
      </c>
      <c r="B83" s="77">
        <v>2720</v>
      </c>
      <c r="C83" s="80">
        <v>0</v>
      </c>
      <c r="D83" s="80">
        <v>0</v>
      </c>
      <c r="E83" s="74">
        <f t="shared" si="2"/>
        <v>0</v>
      </c>
    </row>
    <row r="84" spans="1:5" s="83" customFormat="1" ht="15" x14ac:dyDescent="0.2">
      <c r="A84" s="76" t="str">
        <f>VLOOKUP(B84,[1]ДовКЕКВ!A$1:B$65536,2,FALSE)</f>
        <v>Інші виплати населенню</v>
      </c>
      <c r="B84" s="77">
        <v>2730</v>
      </c>
      <c r="C84" s="80">
        <v>8994</v>
      </c>
      <c r="D84" s="80">
        <v>0</v>
      </c>
      <c r="E84" s="74">
        <f t="shared" si="2"/>
        <v>8994</v>
      </c>
    </row>
    <row r="85" spans="1:5" s="82" customFormat="1" ht="15.75" customHeight="1" x14ac:dyDescent="0.25">
      <c r="A85" s="76" t="str">
        <f>VLOOKUP(B85,[1]ДовКЕКВ!A$1:B$65536,2,FALSE)</f>
        <v>Інші поточні видатки</v>
      </c>
      <c r="B85" s="77">
        <v>2800</v>
      </c>
      <c r="C85" s="80">
        <v>0</v>
      </c>
      <c r="D85" s="80">
        <v>4860</v>
      </c>
      <c r="E85" s="74">
        <f t="shared" si="2"/>
        <v>4860</v>
      </c>
    </row>
    <row r="86" spans="1:5" s="82" customFormat="1" ht="15" x14ac:dyDescent="0.25">
      <c r="A86" s="76" t="str">
        <f>VLOOKUP(B86,[1]ДовКЕКВ!A$1:B$65536,2,FALSE)</f>
        <v>Капітальні видатки</v>
      </c>
      <c r="B86" s="77">
        <v>3000</v>
      </c>
      <c r="C86" s="73">
        <f>C87+C101</f>
        <v>0</v>
      </c>
      <c r="D86" s="73">
        <f>D87+D101</f>
        <v>95000</v>
      </c>
      <c r="E86" s="74">
        <f t="shared" si="2"/>
        <v>95000</v>
      </c>
    </row>
    <row r="87" spans="1:5" s="37" customFormat="1" ht="15" x14ac:dyDescent="0.25">
      <c r="A87" s="76" t="str">
        <f>VLOOKUP(B87,[1]ДовКЕКВ!A$1:B$65536,2,FALSE)</f>
        <v>Придбання основного капіталу</v>
      </c>
      <c r="B87" s="77">
        <v>3100</v>
      </c>
      <c r="C87" s="74">
        <f>C88+C89+C92+C95+C99+C100</f>
        <v>0</v>
      </c>
      <c r="D87" s="74">
        <f>D88+D89+D92+D95+D99+D100</f>
        <v>95000</v>
      </c>
      <c r="E87" s="74">
        <f t="shared" si="2"/>
        <v>95000</v>
      </c>
    </row>
    <row r="88" spans="1:5" s="37" customFormat="1" ht="15" x14ac:dyDescent="0.25">
      <c r="A88" s="76" t="str">
        <f>VLOOKUP(B88,[1]ДовКЕКВ!A$1:B$65536,2,FALSE)</f>
        <v>Придбання обладнання і предметів довгострокового користування</v>
      </c>
      <c r="B88" s="77">
        <v>3110</v>
      </c>
      <c r="C88" s="80">
        <v>0</v>
      </c>
      <c r="D88" s="80">
        <v>95000</v>
      </c>
      <c r="E88" s="74">
        <f t="shared" si="2"/>
        <v>95000</v>
      </c>
    </row>
    <row r="89" spans="1:5" s="82" customFormat="1" ht="15" x14ac:dyDescent="0.25">
      <c r="A89" s="76" t="str">
        <f>VLOOKUP(B89,[1]ДовКЕКВ!A$1:B$65536,2,FALSE)</f>
        <v>Капітальне будівництво (придбання)</v>
      </c>
      <c r="B89" s="77">
        <v>3120</v>
      </c>
      <c r="C89" s="73">
        <f>SUM(C90:C91)</f>
        <v>0</v>
      </c>
      <c r="D89" s="73">
        <f>SUM(D90:D91)</f>
        <v>0</v>
      </c>
      <c r="E89" s="74">
        <f t="shared" si="2"/>
        <v>0</v>
      </c>
    </row>
    <row r="90" spans="1:5" s="37" customFormat="1" ht="15" x14ac:dyDescent="0.25">
      <c r="A90" s="76" t="str">
        <f>VLOOKUP(B90,[1]ДовКЕКВ!A$1:B$65536,2,FALSE)</f>
        <v>Капітальне будівництво (придбання) житла</v>
      </c>
      <c r="B90" s="77">
        <v>3121</v>
      </c>
      <c r="C90" s="80">
        <v>0</v>
      </c>
      <c r="D90" s="80">
        <v>0</v>
      </c>
      <c r="E90" s="74">
        <f t="shared" si="2"/>
        <v>0</v>
      </c>
    </row>
    <row r="91" spans="1:5" s="37" customFormat="1" ht="15" x14ac:dyDescent="0.25">
      <c r="A91" s="76" t="str">
        <f>VLOOKUP(B91,[1]ДовКЕКВ!A$1:B$65536,2,FALSE)</f>
        <v>Капітальне будівництво (придбання) інших об'єктів</v>
      </c>
      <c r="B91" s="77">
        <v>3122</v>
      </c>
      <c r="C91" s="80">
        <v>0</v>
      </c>
      <c r="D91" s="80">
        <v>0</v>
      </c>
      <c r="E91" s="74">
        <f t="shared" si="2"/>
        <v>0</v>
      </c>
    </row>
    <row r="92" spans="1:5" s="37" customFormat="1" ht="16.5" customHeight="1" x14ac:dyDescent="0.25">
      <c r="A92" s="76" t="str">
        <f>VLOOKUP(B92,[1]ДовКЕКВ!A$1:B$65536,2,FALSE)</f>
        <v>Капітальний ремонт</v>
      </c>
      <c r="B92" s="77">
        <v>3130</v>
      </c>
      <c r="C92" s="73">
        <f>SUM(C93:C94)</f>
        <v>0</v>
      </c>
      <c r="D92" s="73">
        <f>SUM(D93:D94)</f>
        <v>0</v>
      </c>
      <c r="E92" s="74">
        <f t="shared" si="2"/>
        <v>0</v>
      </c>
    </row>
    <row r="93" spans="1:5" s="37" customFormat="1" ht="16.5" customHeight="1" x14ac:dyDescent="0.25">
      <c r="A93" s="76" t="str">
        <f>VLOOKUP(B93,[1]ДовКЕКВ!A$1:B$65536,2,FALSE)</f>
        <v>Капітальний ремонт житлового фонду (приміщень)</v>
      </c>
      <c r="B93" s="77">
        <v>3131</v>
      </c>
      <c r="C93" s="80">
        <v>0</v>
      </c>
      <c r="D93" s="80">
        <v>0</v>
      </c>
      <c r="E93" s="74">
        <f t="shared" si="2"/>
        <v>0</v>
      </c>
    </row>
    <row r="94" spans="1:5" s="37" customFormat="1" ht="16.5" customHeight="1" x14ac:dyDescent="0.25">
      <c r="A94" s="76" t="str">
        <f>VLOOKUP(B94,[1]ДовКЕКВ!A$1:B$65536,2,FALSE)</f>
        <v>Капітальний ремонт інших об'єктів</v>
      </c>
      <c r="B94" s="77">
        <v>3132</v>
      </c>
      <c r="C94" s="80">
        <v>0</v>
      </c>
      <c r="D94" s="80">
        <v>0</v>
      </c>
      <c r="E94" s="74">
        <f t="shared" si="2"/>
        <v>0</v>
      </c>
    </row>
    <row r="95" spans="1:5" s="37" customFormat="1" ht="15" x14ac:dyDescent="0.25">
      <c r="A95" s="76" t="str">
        <f>VLOOKUP(B95,[1]ДовКЕКВ!A$1:B$65536,2,FALSE)</f>
        <v>Реконструкція та реставрація</v>
      </c>
      <c r="B95" s="77">
        <v>3140</v>
      </c>
      <c r="C95" s="73">
        <f>SUM(C96:C98)</f>
        <v>0</v>
      </c>
      <c r="D95" s="73">
        <f>SUM(D96:D98)</f>
        <v>0</v>
      </c>
      <c r="E95" s="74">
        <f>SUM(C95:D95)</f>
        <v>0</v>
      </c>
    </row>
    <row r="96" spans="1:5" s="83" customFormat="1" ht="15" x14ac:dyDescent="0.2">
      <c r="A96" s="76" t="str">
        <f>VLOOKUP(B96,[1]ДовКЕКВ!A$1:B$65536,2,FALSE)</f>
        <v>Реконструкція житлового фонду (приміщень)</v>
      </c>
      <c r="B96" s="77">
        <v>3141</v>
      </c>
      <c r="C96" s="80">
        <v>0</v>
      </c>
      <c r="D96" s="80">
        <v>0</v>
      </c>
      <c r="E96" s="74">
        <f>SUM(C96:D96)</f>
        <v>0</v>
      </c>
    </row>
    <row r="97" spans="1:7" s="83" customFormat="1" ht="15" x14ac:dyDescent="0.2">
      <c r="A97" s="76" t="str">
        <f>VLOOKUP(B97,[1]ДовКЕКВ!A$1:B$65536,2,FALSE)</f>
        <v>Реконструкція та реставрація інших об'єктів</v>
      </c>
      <c r="B97" s="77">
        <v>3142</v>
      </c>
      <c r="C97" s="80">
        <v>0</v>
      </c>
      <c r="D97" s="80">
        <v>0</v>
      </c>
      <c r="E97" s="74">
        <f t="shared" si="2"/>
        <v>0</v>
      </c>
    </row>
    <row r="98" spans="1:7" s="83" customFormat="1" ht="15" x14ac:dyDescent="0.2">
      <c r="A98" s="76" t="str">
        <f>VLOOKUP(B98,[1]ДовКЕКВ!A$1:B$65536,2,FALSE)</f>
        <v>Реставрація пам'яток культури, історії та архітектури</v>
      </c>
      <c r="B98" s="77">
        <v>3143</v>
      </c>
      <c r="C98" s="80">
        <v>0</v>
      </c>
      <c r="D98" s="80">
        <v>0</v>
      </c>
      <c r="E98" s="74">
        <f t="shared" si="2"/>
        <v>0</v>
      </c>
    </row>
    <row r="99" spans="1:7" s="84" customFormat="1" ht="16.5" customHeight="1" x14ac:dyDescent="0.2">
      <c r="A99" s="76" t="str">
        <f>VLOOKUP(B99,[1]ДовКЕКВ!A$1:B$65536,2,FALSE)</f>
        <v>Створення державних запасів і резервів</v>
      </c>
      <c r="B99" s="77">
        <v>3150</v>
      </c>
      <c r="C99" s="80">
        <v>0</v>
      </c>
      <c r="D99" s="80">
        <v>0</v>
      </c>
      <c r="E99" s="74">
        <f t="shared" si="2"/>
        <v>0</v>
      </c>
    </row>
    <row r="100" spans="1:7" s="82" customFormat="1" ht="16.5" customHeight="1" x14ac:dyDescent="0.25">
      <c r="A100" s="76" t="str">
        <f>VLOOKUP(B100,[1]ДовКЕКВ!A$1:B$65536,2,FALSE)</f>
        <v>Придбання землі та нематеріальних активів</v>
      </c>
      <c r="B100" s="77">
        <v>3160</v>
      </c>
      <c r="C100" s="80">
        <v>0</v>
      </c>
      <c r="D100" s="80">
        <v>0</v>
      </c>
      <c r="E100" s="74">
        <f t="shared" si="2"/>
        <v>0</v>
      </c>
    </row>
    <row r="101" spans="1:7" s="82" customFormat="1" ht="15" x14ac:dyDescent="0.25">
      <c r="A101" s="76" t="str">
        <f>VLOOKUP(B101,[1]ДовКЕКВ!A$1:B$65536,2,FALSE)</f>
        <v>Капітальні трансферти</v>
      </c>
      <c r="B101" s="77">
        <v>3200</v>
      </c>
      <c r="C101" s="73">
        <f>SUM(C102:C105)</f>
        <v>0</v>
      </c>
      <c r="D101" s="73">
        <f>SUM(D102:D105)</f>
        <v>0</v>
      </c>
      <c r="E101" s="74">
        <f t="shared" si="2"/>
        <v>0</v>
      </c>
    </row>
    <row r="102" spans="1:7" s="82" customFormat="1" ht="15" x14ac:dyDescent="0.25">
      <c r="A102" s="76" t="str">
        <f>VLOOKUP(B102,[1]ДовКЕКВ!A$1:B$65536,2,FALSE)</f>
        <v>Капітальні трансферти підприємствам (установам, організаціям)</v>
      </c>
      <c r="B102" s="77">
        <v>3210</v>
      </c>
      <c r="C102" s="80">
        <v>0</v>
      </c>
      <c r="D102" s="80">
        <v>0</v>
      </c>
      <c r="E102" s="74">
        <f t="shared" si="2"/>
        <v>0</v>
      </c>
    </row>
    <row r="103" spans="1:7" s="81" customFormat="1" ht="15" x14ac:dyDescent="0.2">
      <c r="A103" s="76" t="str">
        <f>VLOOKUP(B103,[1]ДовКЕКВ!A$1:B$65536,2,FALSE)</f>
        <v>Капітальні трансферти органам державного управління інших рівнів</v>
      </c>
      <c r="B103" s="77">
        <v>3220</v>
      </c>
      <c r="C103" s="80">
        <v>0</v>
      </c>
      <c r="D103" s="80">
        <v>0</v>
      </c>
      <c r="E103" s="74">
        <f t="shared" si="2"/>
        <v>0</v>
      </c>
    </row>
    <row r="104" spans="1:7" s="81" customFormat="1" ht="25.5" x14ac:dyDescent="0.2">
      <c r="A104" s="76" t="str">
        <f>VLOOKUP(B104,[1]ДовКЕКВ!A$1:B$65536,2,FALSE)</f>
        <v>Капітальні трансферти урядам іноземних держав та міжнародним організаціям</v>
      </c>
      <c r="B104" s="77">
        <v>3230</v>
      </c>
      <c r="C104" s="80"/>
      <c r="D104" s="80"/>
      <c r="E104" s="74"/>
    </row>
    <row r="105" spans="1:7" s="81" customFormat="1" ht="15" x14ac:dyDescent="0.2">
      <c r="A105" s="76" t="str">
        <f>VLOOKUP(B105,[1]ДовКЕКВ!A$1:B$65536,2,FALSE)</f>
        <v>Капітальні трансферти населенню</v>
      </c>
      <c r="B105" s="77">
        <v>3240</v>
      </c>
      <c r="C105" s="80">
        <v>0</v>
      </c>
      <c r="D105" s="80">
        <v>0</v>
      </c>
      <c r="E105" s="74">
        <f t="shared" si="2"/>
        <v>0</v>
      </c>
    </row>
    <row r="106" spans="1:7" s="83" customFormat="1" ht="15" hidden="1" x14ac:dyDescent="0.2">
      <c r="A106" s="85"/>
      <c r="B106" s="77"/>
      <c r="C106" s="80"/>
      <c r="D106" s="80"/>
      <c r="E106" s="74"/>
    </row>
    <row r="107" spans="1:7" s="83" customFormat="1" ht="15" x14ac:dyDescent="0.2">
      <c r="A107" s="86" t="str">
        <f>VLOOKUP(B107,[1]ДовКреди!A$1:B$65536,2,FALSE)</f>
        <v>Надання внутрішніх кредитів </v>
      </c>
      <c r="B107" s="87">
        <v>4110</v>
      </c>
      <c r="C107" s="73">
        <f>SUM(C108:C110)</f>
        <v>0</v>
      </c>
      <c r="D107" s="73">
        <f>SUM(D108:D110)</f>
        <v>0</v>
      </c>
      <c r="E107" s="74"/>
    </row>
    <row r="108" spans="1:7" s="83" customFormat="1" ht="15" x14ac:dyDescent="0.25">
      <c r="A108" s="88" t="str">
        <f>VLOOKUP(B108,[1]ДовКреди!A$1:B$65536,2,FALSE)</f>
        <v>Надання кредитів органам державного управління інших рівнів </v>
      </c>
      <c r="B108" s="62">
        <v>4111</v>
      </c>
      <c r="C108" s="80">
        <v>0</v>
      </c>
      <c r="D108" s="80">
        <v>0</v>
      </c>
      <c r="E108" s="74">
        <f t="shared" si="2"/>
        <v>0</v>
      </c>
      <c r="G108" s="89"/>
    </row>
    <row r="109" spans="1:7" s="83" customFormat="1" ht="15" x14ac:dyDescent="0.25">
      <c r="A109" s="88" t="str">
        <f>VLOOKUP(B109,[1]ДовКреди!A$1:B$65536,2,FALSE)</f>
        <v>Надання кредитів підприємствам, установам, організаціям </v>
      </c>
      <c r="B109" s="62">
        <v>4112</v>
      </c>
      <c r="C109" s="80">
        <v>0</v>
      </c>
      <c r="D109" s="80">
        <v>0</v>
      </c>
      <c r="E109" s="74">
        <f t="shared" si="2"/>
        <v>0</v>
      </c>
    </row>
    <row r="110" spans="1:7" s="83" customFormat="1" ht="15" x14ac:dyDescent="0.25">
      <c r="A110" s="88" t="str">
        <f>VLOOKUP(B110,[1]ДовКреди!A$1:B$65536,2,FALSE)</f>
        <v>Надання інших внутрішніх кредитів </v>
      </c>
      <c r="B110" s="62">
        <v>4113</v>
      </c>
      <c r="C110" s="80">
        <v>0</v>
      </c>
      <c r="D110" s="80">
        <v>0</v>
      </c>
      <c r="E110" s="74">
        <f t="shared" si="2"/>
        <v>0</v>
      </c>
    </row>
    <row r="111" spans="1:7" s="83" customFormat="1" ht="15" x14ac:dyDescent="0.2">
      <c r="A111" s="86" t="str">
        <f>VLOOKUP(B111,[1]ДовКреди!A$1:B$65536,2,FALSE)</f>
        <v>Надання зовнішніх кредитів </v>
      </c>
      <c r="B111" s="87">
        <v>4210</v>
      </c>
      <c r="C111" s="80">
        <v>0</v>
      </c>
      <c r="D111" s="80">
        <v>0</v>
      </c>
      <c r="E111" s="74">
        <f>SUM(C111:D111)</f>
        <v>0</v>
      </c>
      <c r="G111" s="89"/>
    </row>
    <row r="112" spans="1:7" s="83" customFormat="1" ht="15" x14ac:dyDescent="0.2">
      <c r="A112" s="85" t="str">
        <f>VLOOKUP(B112,[1]ДовКЕКВ!A$1:B$65536,2,FALSE)</f>
        <v>Нерозподілені видатки</v>
      </c>
      <c r="B112" s="77">
        <v>9000</v>
      </c>
      <c r="C112" s="80">
        <v>0</v>
      </c>
      <c r="D112" s="80">
        <v>0</v>
      </c>
      <c r="E112" s="74">
        <f>SUM(C112:D112)</f>
        <v>0</v>
      </c>
    </row>
    <row r="113" spans="1:7" x14ac:dyDescent="0.2">
      <c r="A113" s="90"/>
      <c r="B113" s="91"/>
      <c r="C113" s="92"/>
      <c r="D113" s="92"/>
      <c r="E113" s="92"/>
    </row>
    <row r="114" spans="1:7" s="37" customFormat="1" ht="15" x14ac:dyDescent="0.25">
      <c r="A114" s="93" t="s">
        <v>42</v>
      </c>
      <c r="B114" s="23"/>
      <c r="C114" s="94"/>
      <c r="D114" s="95" t="str">
        <f>[1]Заполнить!B11</f>
        <v xml:space="preserve">І.В.Топчій </v>
      </c>
      <c r="E114" s="95"/>
      <c r="F114" s="44"/>
    </row>
    <row r="115" spans="1:7" s="100" customFormat="1" ht="12.75" customHeight="1" x14ac:dyDescent="0.2">
      <c r="A115" s="96"/>
      <c r="B115" s="97" t="s">
        <v>3</v>
      </c>
      <c r="C115" s="98"/>
      <c r="D115" s="14" t="s">
        <v>4</v>
      </c>
      <c r="E115" s="14"/>
      <c r="F115" s="99"/>
    </row>
    <row r="116" spans="1:7" s="37" customFormat="1" ht="30" x14ac:dyDescent="0.25">
      <c r="A116" s="101" t="s">
        <v>43</v>
      </c>
      <c r="B116" s="23"/>
      <c r="C116" s="94"/>
      <c r="D116" s="95" t="str">
        <f>[1]Заполнить!B12</f>
        <v>І.М.Лясковська</v>
      </c>
      <c r="E116" s="95"/>
      <c r="F116" s="44"/>
    </row>
    <row r="117" spans="1:7" s="100" customFormat="1" ht="11.25" x14ac:dyDescent="0.2">
      <c r="A117" s="102"/>
      <c r="B117" s="97" t="s">
        <v>3</v>
      </c>
      <c r="C117" s="98"/>
      <c r="D117" s="14" t="s">
        <v>4</v>
      </c>
      <c r="E117" s="14"/>
      <c r="F117" s="99"/>
    </row>
    <row r="118" spans="1:7" s="37" customFormat="1" ht="15" x14ac:dyDescent="0.25">
      <c r="A118" s="103" t="str">
        <f>[1]Заполнить!$B$17</f>
        <v>18 лютого 2019р.</v>
      </c>
      <c r="B118" s="104"/>
      <c r="C118" s="31"/>
      <c r="D118" s="38"/>
      <c r="E118" s="38"/>
      <c r="F118" s="105"/>
      <c r="G118" s="105"/>
    </row>
    <row r="119" spans="1:7" s="110" customFormat="1" ht="11.25" x14ac:dyDescent="0.2">
      <c r="A119" s="106" t="s">
        <v>5</v>
      </c>
      <c r="B119" s="107"/>
      <c r="C119" s="108"/>
      <c r="D119" s="108"/>
      <c r="E119" s="109"/>
    </row>
    <row r="120" spans="1:7" s="37" customFormat="1" ht="24" customHeight="1" x14ac:dyDescent="0.25">
      <c r="A120" s="111" t="s">
        <v>44</v>
      </c>
      <c r="B120" s="112"/>
      <c r="C120" s="113"/>
      <c r="D120" s="113"/>
      <c r="E120" s="113"/>
    </row>
    <row r="121" spans="1:7" s="37" customFormat="1" ht="7.5" customHeight="1" x14ac:dyDescent="0.25">
      <c r="A121" s="114"/>
      <c r="C121" s="44"/>
      <c r="D121" s="44"/>
      <c r="E121" s="44"/>
    </row>
    <row r="122" spans="1:7" x14ac:dyDescent="0.2">
      <c r="A122" s="115" t="s">
        <v>45</v>
      </c>
      <c r="B122" s="115"/>
      <c r="C122" s="115"/>
      <c r="D122" s="115"/>
      <c r="E122" s="115"/>
    </row>
    <row r="123" spans="1:7" ht="34.5" customHeight="1" x14ac:dyDescent="0.2">
      <c r="A123" s="115"/>
      <c r="B123" s="115"/>
      <c r="C123" s="115"/>
      <c r="D123" s="115"/>
      <c r="E123" s="115"/>
    </row>
    <row r="124" spans="1:7" x14ac:dyDescent="0.2">
      <c r="A124" s="56"/>
    </row>
  </sheetData>
  <sheetCalcPr fullCalcOnLoad="1"/>
  <mergeCells count="38">
    <mergeCell ref="F118:G118"/>
    <mergeCell ref="A122:E123"/>
    <mergeCell ref="A48:A49"/>
    <mergeCell ref="D114:E114"/>
    <mergeCell ref="D115:E115"/>
    <mergeCell ref="D116:E116"/>
    <mergeCell ref="D117:E117"/>
    <mergeCell ref="D118:E118"/>
    <mergeCell ref="A23:E23"/>
    <mergeCell ref="A24:E24"/>
    <mergeCell ref="A27:A28"/>
    <mergeCell ref="B27:B28"/>
    <mergeCell ref="C27:D27"/>
    <mergeCell ref="E27:E28"/>
    <mergeCell ref="A19:E19"/>
    <mergeCell ref="F19:J19"/>
    <mergeCell ref="A20:E20"/>
    <mergeCell ref="F20:J20"/>
    <mergeCell ref="A21:E21"/>
    <mergeCell ref="A22:E22"/>
    <mergeCell ref="A15:E15"/>
    <mergeCell ref="A16:E16"/>
    <mergeCell ref="F16:J16"/>
    <mergeCell ref="A17:E17"/>
    <mergeCell ref="A18:E18"/>
    <mergeCell ref="F18:J18"/>
    <mergeCell ref="D9:E9"/>
    <mergeCell ref="B10:C10"/>
    <mergeCell ref="D10:E10"/>
    <mergeCell ref="B11:C11"/>
    <mergeCell ref="B12:C12"/>
    <mergeCell ref="A14:E14"/>
    <mergeCell ref="B1:E2"/>
    <mergeCell ref="B4:E5"/>
    <mergeCell ref="G4:J4"/>
    <mergeCell ref="B6:E6"/>
    <mergeCell ref="B7:E7"/>
    <mergeCell ref="B8:E8"/>
  </mergeCells>
  <pageMargins left="0.78740157480314965" right="0.19685039370078741" top="0.28000000000000003" bottom="0.24" header="0.31" footer="0.26"/>
  <pageSetup paperSize="9" scale="8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кошторис</vt:lpstr>
      <vt:lpstr>кошторис!Заголовки_для_печати</vt:lpstr>
      <vt:lpstr>кошторис!Область_печати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Olka</dc:creator>
  <cp:lastModifiedBy>Olka</cp:lastModifiedBy>
  <dcterms:created xsi:type="dcterms:W3CDTF">2019-03-01T09:28:25Z</dcterms:created>
  <dcterms:modified xsi:type="dcterms:W3CDTF">2019-03-01T09:31:46Z</dcterms:modified>
</cp:coreProperties>
</file>